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Oprava střešní krytiny" sheetId="2" r:id="rId2"/>
    <sheet name="2 - Bleskosvod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'1 - Oprava střešní krytiny'!$C$94:$K$411</definedName>
    <definedName name="_xlnm.Print_Area" localSheetId="1">'1 - Oprava střešní krytiny'!$C$4:$J$36,'1 - Oprava střešní krytiny'!$C$42:$J$76,'1 - Oprava střešní krytiny'!$C$82:$K$411</definedName>
    <definedName name="_xlnm.Print_Titles" localSheetId="1">'1 - Oprava střešní krytiny'!$94:$94</definedName>
    <definedName name="_xlnm._FilterDatabase" localSheetId="2" hidden="1">'2 - Bleskosvod'!$C$79:$K$122</definedName>
    <definedName name="_xlnm.Print_Area" localSheetId="2">'2 - Bleskosvod'!$C$4:$J$36,'2 - Bleskosvod'!$C$42:$J$61,'2 - Bleskosvod'!$C$67:$K$122</definedName>
    <definedName name="_xlnm.Print_Titles" localSheetId="2">'2 - Bleskosvod'!$79:$79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121"/>
  <c r="BH121"/>
  <c r="BG121"/>
  <c r="BE121"/>
  <c r="T121"/>
  <c r="T120"/>
  <c r="R121"/>
  <c r="R120"/>
  <c r="P121"/>
  <c r="P120"/>
  <c r="BK121"/>
  <c r="BK120"/>
  <c r="J120"/>
  <c r="J121"/>
  <c r="BF121"/>
  <c r="J60"/>
  <c r="BI118"/>
  <c r="BH118"/>
  <c r="BG118"/>
  <c r="BE118"/>
  <c r="T118"/>
  <c r="R118"/>
  <c r="P118"/>
  <c r="BK118"/>
  <c r="J118"/>
  <c r="BF118"/>
  <c r="BI116"/>
  <c r="BH116"/>
  <c r="BG116"/>
  <c r="BE116"/>
  <c r="T116"/>
  <c r="T115"/>
  <c r="R116"/>
  <c r="R115"/>
  <c r="P116"/>
  <c r="P115"/>
  <c r="BK116"/>
  <c r="BK115"/>
  <c r="J115"/>
  <c r="J116"/>
  <c r="BF116"/>
  <c r="J59"/>
  <c r="BI113"/>
  <c r="BH113"/>
  <c r="BG113"/>
  <c r="BE113"/>
  <c r="T113"/>
  <c r="R113"/>
  <c r="P113"/>
  <c r="BK113"/>
  <c r="J113"/>
  <c r="BF113"/>
  <c r="BI111"/>
  <c r="BH111"/>
  <c r="BG111"/>
  <c r="BE111"/>
  <c r="T111"/>
  <c r="R111"/>
  <c r="P111"/>
  <c r="BK111"/>
  <c r="J111"/>
  <c r="BF111"/>
  <c r="BI109"/>
  <c r="BH109"/>
  <c r="BG109"/>
  <c r="BE109"/>
  <c r="T109"/>
  <c r="R109"/>
  <c r="P109"/>
  <c r="BK109"/>
  <c r="J109"/>
  <c r="BF109"/>
  <c r="BI107"/>
  <c r="BH107"/>
  <c r="BG107"/>
  <c r="BE107"/>
  <c r="T107"/>
  <c r="R107"/>
  <c r="P107"/>
  <c r="BK107"/>
  <c r="J107"/>
  <c r="BF107"/>
  <c r="BI105"/>
  <c r="BH105"/>
  <c r="BG105"/>
  <c r="BE105"/>
  <c r="T105"/>
  <c r="R105"/>
  <c r="P105"/>
  <c r="BK105"/>
  <c r="J105"/>
  <c r="BF105"/>
  <c r="BI103"/>
  <c r="BH103"/>
  <c r="BG103"/>
  <c r="BE103"/>
  <c r="T103"/>
  <c r="R103"/>
  <c r="P103"/>
  <c r="BK103"/>
  <c r="J103"/>
  <c r="BF103"/>
  <c r="BI101"/>
  <c r="BH101"/>
  <c r="BG101"/>
  <c r="BE101"/>
  <c r="T101"/>
  <c r="R101"/>
  <c r="P101"/>
  <c r="BK101"/>
  <c r="J101"/>
  <c r="BF101"/>
  <c r="BI99"/>
  <c r="BH99"/>
  <c r="BG99"/>
  <c r="BE99"/>
  <c r="T99"/>
  <c r="R99"/>
  <c r="P99"/>
  <c r="BK99"/>
  <c r="J99"/>
  <c r="BF99"/>
  <c r="BI97"/>
  <c r="BH97"/>
  <c r="BG97"/>
  <c r="BE97"/>
  <c r="T97"/>
  <c r="R97"/>
  <c r="P97"/>
  <c r="BK97"/>
  <c r="J97"/>
  <c r="BF97"/>
  <c r="BI95"/>
  <c r="BH95"/>
  <c r="BG95"/>
  <c r="BE95"/>
  <c r="T95"/>
  <c r="R95"/>
  <c r="P95"/>
  <c r="BK95"/>
  <c r="J95"/>
  <c r="BF95"/>
  <c r="BI93"/>
  <c r="BH93"/>
  <c r="BG93"/>
  <c r="BE93"/>
  <c r="T93"/>
  <c r="R93"/>
  <c r="P93"/>
  <c r="BK93"/>
  <c r="J93"/>
  <c r="BF93"/>
  <c r="BI91"/>
  <c r="BH91"/>
  <c r="BG91"/>
  <c r="BE91"/>
  <c r="T91"/>
  <c r="R91"/>
  <c r="P91"/>
  <c r="BK91"/>
  <c r="J91"/>
  <c r="BF91"/>
  <c r="BI89"/>
  <c r="BH89"/>
  <c r="BG89"/>
  <c r="BE89"/>
  <c r="T89"/>
  <c r="T88"/>
  <c r="R89"/>
  <c r="R88"/>
  <c r="P89"/>
  <c r="P88"/>
  <c r="BK89"/>
  <c r="BK88"/>
  <c r="J88"/>
  <c r="J89"/>
  <c r="BF89"/>
  <c r="J58"/>
  <c r="BI86"/>
  <c r="BH86"/>
  <c r="BG86"/>
  <c r="BE86"/>
  <c r="T86"/>
  <c r="R86"/>
  <c r="P86"/>
  <c r="BK86"/>
  <c r="J86"/>
  <c r="BF86"/>
  <c r="BI84"/>
  <c r="BH84"/>
  <c r="BG84"/>
  <c r="BE84"/>
  <c r="T84"/>
  <c r="R84"/>
  <c r="P84"/>
  <c r="BK84"/>
  <c r="J84"/>
  <c r="BF84"/>
  <c r="BI82"/>
  <c r="F34"/>
  <c i="1" r="BD53"/>
  <c i="3" r="BH82"/>
  <c r="F33"/>
  <c i="1" r="BC53"/>
  <c i="3" r="BG82"/>
  <c r="F32"/>
  <c i="1" r="BB53"/>
  <c i="3" r="BE82"/>
  <c r="J30"/>
  <c i="1" r="AV53"/>
  <c i="3" r="F30"/>
  <c i="1" r="AZ53"/>
  <c i="3" r="T82"/>
  <c r="T81"/>
  <c r="T80"/>
  <c r="R82"/>
  <c r="R81"/>
  <c r="R80"/>
  <c r="P82"/>
  <c r="P81"/>
  <c r="P80"/>
  <c i="1" r="AU53"/>
  <c i="3" r="BK82"/>
  <c r="BK81"/>
  <c r="J81"/>
  <c r="BK80"/>
  <c r="J80"/>
  <c r="J56"/>
  <c r="J27"/>
  <c i="1" r="AG53"/>
  <c i="3" r="J82"/>
  <c r="BF82"/>
  <c r="J31"/>
  <c i="1" r="AW53"/>
  <c i="3" r="F31"/>
  <c i="1" r="BA53"/>
  <c i="3" r="J57"/>
  <c r="F74"/>
  <c r="E72"/>
  <c r="F49"/>
  <c r="E47"/>
  <c r="J36"/>
  <c r="J21"/>
  <c r="E21"/>
  <c r="J76"/>
  <c r="J51"/>
  <c r="J20"/>
  <c r="J18"/>
  <c r="E18"/>
  <c r="F77"/>
  <c r="F52"/>
  <c r="J17"/>
  <c r="J15"/>
  <c r="E15"/>
  <c r="F76"/>
  <c r="F51"/>
  <c r="J14"/>
  <c r="J12"/>
  <c r="J74"/>
  <c r="J49"/>
  <c r="E7"/>
  <c r="E70"/>
  <c r="E45"/>
  <c i="1" r="AY52"/>
  <c r="AX52"/>
  <c i="2" r="BI410"/>
  <c r="BH410"/>
  <c r="BG410"/>
  <c r="BE410"/>
  <c r="T410"/>
  <c r="R410"/>
  <c r="P410"/>
  <c r="BK410"/>
  <c r="J410"/>
  <c r="BF410"/>
  <c r="BI408"/>
  <c r="BH408"/>
  <c r="BG408"/>
  <c r="BE408"/>
  <c r="T408"/>
  <c r="T407"/>
  <c r="R408"/>
  <c r="R407"/>
  <c r="P408"/>
  <c r="P407"/>
  <c r="BK408"/>
  <c r="BK407"/>
  <c r="J407"/>
  <c r="J408"/>
  <c r="BF408"/>
  <c r="J75"/>
  <c r="BI405"/>
  <c r="BH405"/>
  <c r="BG405"/>
  <c r="BE405"/>
  <c r="T405"/>
  <c r="T404"/>
  <c r="R405"/>
  <c r="R404"/>
  <c r="P405"/>
  <c r="P404"/>
  <c r="BK405"/>
  <c r="BK404"/>
  <c r="J404"/>
  <c r="J405"/>
  <c r="BF405"/>
  <c r="J74"/>
  <c r="BI401"/>
  <c r="BH401"/>
  <c r="BG401"/>
  <c r="BE401"/>
  <c r="T401"/>
  <c r="T400"/>
  <c r="R401"/>
  <c r="R400"/>
  <c r="P401"/>
  <c r="P400"/>
  <c r="BK401"/>
  <c r="BK400"/>
  <c r="J400"/>
  <c r="J401"/>
  <c r="BF401"/>
  <c r="J73"/>
  <c r="BI398"/>
  <c r="BH398"/>
  <c r="BG398"/>
  <c r="BE398"/>
  <c r="T398"/>
  <c r="T397"/>
  <c r="R398"/>
  <c r="R397"/>
  <c r="P398"/>
  <c r="P397"/>
  <c r="BK398"/>
  <c r="BK397"/>
  <c r="J397"/>
  <c r="J398"/>
  <c r="BF398"/>
  <c r="J72"/>
  <c r="BI395"/>
  <c r="BH395"/>
  <c r="BG395"/>
  <c r="BE395"/>
  <c r="T395"/>
  <c r="T394"/>
  <c r="T393"/>
  <c r="R395"/>
  <c r="R394"/>
  <c r="R393"/>
  <c r="P395"/>
  <c r="P394"/>
  <c r="P393"/>
  <c r="BK395"/>
  <c r="BK394"/>
  <c r="J394"/>
  <c r="BK393"/>
  <c r="J393"/>
  <c r="J395"/>
  <c r="BF395"/>
  <c r="J71"/>
  <c r="J70"/>
  <c r="BI391"/>
  <c r="BH391"/>
  <c r="BG391"/>
  <c r="BE391"/>
  <c r="T391"/>
  <c r="R391"/>
  <c r="P391"/>
  <c r="BK391"/>
  <c r="J391"/>
  <c r="BF391"/>
  <c r="BI389"/>
  <c r="BH389"/>
  <c r="BG389"/>
  <c r="BE389"/>
  <c r="T389"/>
  <c r="R389"/>
  <c r="P389"/>
  <c r="BK389"/>
  <c r="J389"/>
  <c r="BF389"/>
  <c r="BI384"/>
  <c r="BH384"/>
  <c r="BG384"/>
  <c r="BE384"/>
  <c r="T384"/>
  <c r="T383"/>
  <c r="R384"/>
  <c r="R383"/>
  <c r="P384"/>
  <c r="P383"/>
  <c r="BK384"/>
  <c r="BK383"/>
  <c r="J383"/>
  <c r="J384"/>
  <c r="BF384"/>
  <c r="J69"/>
  <c r="BI380"/>
  <c r="BH380"/>
  <c r="BG380"/>
  <c r="BE380"/>
  <c r="T380"/>
  <c r="T379"/>
  <c r="R380"/>
  <c r="R379"/>
  <c r="P380"/>
  <c r="P379"/>
  <c r="BK380"/>
  <c r="BK379"/>
  <c r="J379"/>
  <c r="J380"/>
  <c r="BF380"/>
  <c r="J68"/>
  <c r="BI377"/>
  <c r="BH377"/>
  <c r="BG377"/>
  <c r="BE377"/>
  <c r="T377"/>
  <c r="R377"/>
  <c r="P377"/>
  <c r="BK377"/>
  <c r="J377"/>
  <c r="BF377"/>
  <c r="BI374"/>
  <c r="BH374"/>
  <c r="BG374"/>
  <c r="BE374"/>
  <c r="T374"/>
  <c r="R374"/>
  <c r="P374"/>
  <c r="BK374"/>
  <c r="J374"/>
  <c r="BF374"/>
  <c r="BI370"/>
  <c r="BH370"/>
  <c r="BG370"/>
  <c r="BE370"/>
  <c r="T370"/>
  <c r="R370"/>
  <c r="P370"/>
  <c r="BK370"/>
  <c r="J370"/>
  <c r="BF370"/>
  <c r="BI363"/>
  <c r="BH363"/>
  <c r="BG363"/>
  <c r="BE363"/>
  <c r="T363"/>
  <c r="R363"/>
  <c r="P363"/>
  <c r="BK363"/>
  <c r="J363"/>
  <c r="BF363"/>
  <c r="BI359"/>
  <c r="BH359"/>
  <c r="BG359"/>
  <c r="BE359"/>
  <c r="T359"/>
  <c r="R359"/>
  <c r="P359"/>
  <c r="BK359"/>
  <c r="J359"/>
  <c r="BF359"/>
  <c r="BI352"/>
  <c r="BH352"/>
  <c r="BG352"/>
  <c r="BE352"/>
  <c r="T352"/>
  <c r="R352"/>
  <c r="P352"/>
  <c r="BK352"/>
  <c r="J352"/>
  <c r="BF352"/>
  <c r="BI350"/>
  <c r="BH350"/>
  <c r="BG350"/>
  <c r="BE350"/>
  <c r="T350"/>
  <c r="R350"/>
  <c r="P350"/>
  <c r="BK350"/>
  <c r="J350"/>
  <c r="BF350"/>
  <c r="BI347"/>
  <c r="BH347"/>
  <c r="BG347"/>
  <c r="BE347"/>
  <c r="T347"/>
  <c r="R347"/>
  <c r="P347"/>
  <c r="BK347"/>
  <c r="J347"/>
  <c r="BF347"/>
  <c r="BI345"/>
  <c r="BH345"/>
  <c r="BG345"/>
  <c r="BE345"/>
  <c r="T345"/>
  <c r="R345"/>
  <c r="P345"/>
  <c r="BK345"/>
  <c r="J345"/>
  <c r="BF345"/>
  <c r="BI343"/>
  <c r="BH343"/>
  <c r="BG343"/>
  <c r="BE343"/>
  <c r="T343"/>
  <c r="R343"/>
  <c r="P343"/>
  <c r="BK343"/>
  <c r="J343"/>
  <c r="BF343"/>
  <c r="BI341"/>
  <c r="BH341"/>
  <c r="BG341"/>
  <c r="BE341"/>
  <c r="T341"/>
  <c r="R341"/>
  <c r="P341"/>
  <c r="BK341"/>
  <c r="J341"/>
  <c r="BF341"/>
  <c r="BI334"/>
  <c r="BH334"/>
  <c r="BG334"/>
  <c r="BE334"/>
  <c r="T334"/>
  <c r="R334"/>
  <c r="P334"/>
  <c r="BK334"/>
  <c r="J334"/>
  <c r="BF334"/>
  <c r="BI327"/>
  <c r="BH327"/>
  <c r="BG327"/>
  <c r="BE327"/>
  <c r="T327"/>
  <c r="R327"/>
  <c r="P327"/>
  <c r="BK327"/>
  <c r="J327"/>
  <c r="BF327"/>
  <c r="BI319"/>
  <c r="BH319"/>
  <c r="BG319"/>
  <c r="BE319"/>
  <c r="T319"/>
  <c r="T318"/>
  <c r="R319"/>
  <c r="R318"/>
  <c r="P319"/>
  <c r="P318"/>
  <c r="BK319"/>
  <c r="BK318"/>
  <c r="J318"/>
  <c r="J319"/>
  <c r="BF319"/>
  <c r="J67"/>
  <c r="BI316"/>
  <c r="BH316"/>
  <c r="BG316"/>
  <c r="BE316"/>
  <c r="T316"/>
  <c r="R316"/>
  <c r="P316"/>
  <c r="BK316"/>
  <c r="J316"/>
  <c r="BF316"/>
  <c r="BI313"/>
  <c r="BH313"/>
  <c r="BG313"/>
  <c r="BE313"/>
  <c r="T313"/>
  <c r="R313"/>
  <c r="P313"/>
  <c r="BK313"/>
  <c r="J313"/>
  <c r="BF313"/>
  <c r="BI310"/>
  <c r="BH310"/>
  <c r="BG310"/>
  <c r="BE310"/>
  <c r="T310"/>
  <c r="R310"/>
  <c r="P310"/>
  <c r="BK310"/>
  <c r="J310"/>
  <c r="BF310"/>
  <c r="BI306"/>
  <c r="BH306"/>
  <c r="BG306"/>
  <c r="BE306"/>
  <c r="T306"/>
  <c r="R306"/>
  <c r="P306"/>
  <c r="BK306"/>
  <c r="J306"/>
  <c r="BF306"/>
  <c r="BI299"/>
  <c r="BH299"/>
  <c r="BG299"/>
  <c r="BE299"/>
  <c r="T299"/>
  <c r="R299"/>
  <c r="P299"/>
  <c r="BK299"/>
  <c r="J299"/>
  <c r="BF299"/>
  <c r="BI295"/>
  <c r="BH295"/>
  <c r="BG295"/>
  <c r="BE295"/>
  <c r="T295"/>
  <c r="R295"/>
  <c r="P295"/>
  <c r="BK295"/>
  <c r="J295"/>
  <c r="BF295"/>
  <c r="BI290"/>
  <c r="BH290"/>
  <c r="BG290"/>
  <c r="BE290"/>
  <c r="T290"/>
  <c r="R290"/>
  <c r="P290"/>
  <c r="BK290"/>
  <c r="J290"/>
  <c r="BF290"/>
  <c r="BI286"/>
  <c r="BH286"/>
  <c r="BG286"/>
  <c r="BE286"/>
  <c r="T286"/>
  <c r="R286"/>
  <c r="P286"/>
  <c r="BK286"/>
  <c r="J286"/>
  <c r="BF286"/>
  <c r="BI283"/>
  <c r="BH283"/>
  <c r="BG283"/>
  <c r="BE283"/>
  <c r="T283"/>
  <c r="R283"/>
  <c r="P283"/>
  <c r="BK283"/>
  <c r="J283"/>
  <c r="BF283"/>
  <c r="BI277"/>
  <c r="BH277"/>
  <c r="BG277"/>
  <c r="BE277"/>
  <c r="T277"/>
  <c r="R277"/>
  <c r="P277"/>
  <c r="BK277"/>
  <c r="J277"/>
  <c r="BF277"/>
  <c r="BI274"/>
  <c r="BH274"/>
  <c r="BG274"/>
  <c r="BE274"/>
  <c r="T274"/>
  <c r="R274"/>
  <c r="P274"/>
  <c r="BK274"/>
  <c r="J274"/>
  <c r="BF274"/>
  <c r="BI272"/>
  <c r="BH272"/>
  <c r="BG272"/>
  <c r="BE272"/>
  <c r="T272"/>
  <c r="R272"/>
  <c r="P272"/>
  <c r="BK272"/>
  <c r="J272"/>
  <c r="BF272"/>
  <c r="BI268"/>
  <c r="BH268"/>
  <c r="BG268"/>
  <c r="BE268"/>
  <c r="T268"/>
  <c r="R268"/>
  <c r="P268"/>
  <c r="BK268"/>
  <c r="J268"/>
  <c r="BF268"/>
  <c r="BI265"/>
  <c r="BH265"/>
  <c r="BG265"/>
  <c r="BE265"/>
  <c r="T265"/>
  <c r="R265"/>
  <c r="P265"/>
  <c r="BK265"/>
  <c r="J265"/>
  <c r="BF265"/>
  <c r="BI263"/>
  <c r="BH263"/>
  <c r="BG263"/>
  <c r="BE263"/>
  <c r="T263"/>
  <c r="R263"/>
  <c r="P263"/>
  <c r="BK263"/>
  <c r="J263"/>
  <c r="BF263"/>
  <c r="BI259"/>
  <c r="BH259"/>
  <c r="BG259"/>
  <c r="BE259"/>
  <c r="T259"/>
  <c r="T258"/>
  <c r="R259"/>
  <c r="R258"/>
  <c r="P259"/>
  <c r="P258"/>
  <c r="BK259"/>
  <c r="BK258"/>
  <c r="J258"/>
  <c r="J259"/>
  <c r="BF259"/>
  <c r="J66"/>
  <c r="BI256"/>
  <c r="BH256"/>
  <c r="BG256"/>
  <c r="BE256"/>
  <c r="T256"/>
  <c r="R256"/>
  <c r="P256"/>
  <c r="BK256"/>
  <c r="J256"/>
  <c r="BF256"/>
  <c r="BI253"/>
  <c r="BH253"/>
  <c r="BG253"/>
  <c r="BE253"/>
  <c r="T253"/>
  <c r="R253"/>
  <c r="P253"/>
  <c r="BK253"/>
  <c r="J253"/>
  <c r="BF253"/>
  <c r="BI248"/>
  <c r="BH248"/>
  <c r="BG248"/>
  <c r="BE248"/>
  <c r="T248"/>
  <c r="R248"/>
  <c r="P248"/>
  <c r="BK248"/>
  <c r="J248"/>
  <c r="BF248"/>
  <c r="BI244"/>
  <c r="BH244"/>
  <c r="BG244"/>
  <c r="BE244"/>
  <c r="T244"/>
  <c r="R244"/>
  <c r="P244"/>
  <c r="BK244"/>
  <c r="J244"/>
  <c r="BF244"/>
  <c r="BI235"/>
  <c r="BH235"/>
  <c r="BG235"/>
  <c r="BE235"/>
  <c r="T235"/>
  <c r="R235"/>
  <c r="P235"/>
  <c r="BK235"/>
  <c r="J235"/>
  <c r="BF235"/>
  <c r="BI231"/>
  <c r="BH231"/>
  <c r="BG231"/>
  <c r="BE231"/>
  <c r="T231"/>
  <c r="R231"/>
  <c r="P231"/>
  <c r="BK231"/>
  <c r="J231"/>
  <c r="BF231"/>
  <c r="BI224"/>
  <c r="BH224"/>
  <c r="BG224"/>
  <c r="BE224"/>
  <c r="T224"/>
  <c r="R224"/>
  <c r="P224"/>
  <c r="BK224"/>
  <c r="J224"/>
  <c r="BF224"/>
  <c r="BI220"/>
  <c r="BH220"/>
  <c r="BG220"/>
  <c r="BE220"/>
  <c r="T220"/>
  <c r="R220"/>
  <c r="P220"/>
  <c r="BK220"/>
  <c r="J220"/>
  <c r="BF220"/>
  <c r="BI215"/>
  <c r="BH215"/>
  <c r="BG215"/>
  <c r="BE215"/>
  <c r="T215"/>
  <c r="R215"/>
  <c r="P215"/>
  <c r="BK215"/>
  <c r="J215"/>
  <c r="BF215"/>
  <c r="BI211"/>
  <c r="BH211"/>
  <c r="BG211"/>
  <c r="BE211"/>
  <c r="T211"/>
  <c r="R211"/>
  <c r="P211"/>
  <c r="BK211"/>
  <c r="J211"/>
  <c r="BF211"/>
  <c r="BI190"/>
  <c r="BH190"/>
  <c r="BG190"/>
  <c r="BE190"/>
  <c r="T190"/>
  <c r="R190"/>
  <c r="P190"/>
  <c r="BK190"/>
  <c r="J190"/>
  <c r="BF190"/>
  <c r="BI173"/>
  <c r="BH173"/>
  <c r="BG173"/>
  <c r="BE173"/>
  <c r="T173"/>
  <c r="T172"/>
  <c r="R173"/>
  <c r="R172"/>
  <c r="P173"/>
  <c r="P172"/>
  <c r="BK173"/>
  <c r="BK172"/>
  <c r="J172"/>
  <c r="J173"/>
  <c r="BF173"/>
  <c r="J65"/>
  <c r="BI170"/>
  <c r="BH170"/>
  <c r="BG170"/>
  <c r="BE170"/>
  <c r="T170"/>
  <c r="R170"/>
  <c r="P170"/>
  <c r="BK170"/>
  <c r="J170"/>
  <c r="BF170"/>
  <c r="BI166"/>
  <c r="BH166"/>
  <c r="BG166"/>
  <c r="BE166"/>
  <c r="T166"/>
  <c r="R166"/>
  <c r="P166"/>
  <c r="BK166"/>
  <c r="J166"/>
  <c r="BF166"/>
  <c r="BI162"/>
  <c r="BH162"/>
  <c r="BG162"/>
  <c r="BE162"/>
  <c r="T162"/>
  <c r="R162"/>
  <c r="P162"/>
  <c r="BK162"/>
  <c r="J162"/>
  <c r="BF162"/>
  <c r="BI159"/>
  <c r="BH159"/>
  <c r="BG159"/>
  <c r="BE159"/>
  <c r="T159"/>
  <c r="R159"/>
  <c r="P159"/>
  <c r="BK159"/>
  <c r="J159"/>
  <c r="BF159"/>
  <c r="BI155"/>
  <c r="BH155"/>
  <c r="BG155"/>
  <c r="BE155"/>
  <c r="T155"/>
  <c r="T154"/>
  <c r="T153"/>
  <c r="R155"/>
  <c r="R154"/>
  <c r="R153"/>
  <c r="P155"/>
  <c r="P154"/>
  <c r="P153"/>
  <c r="BK155"/>
  <c r="BK154"/>
  <c r="J154"/>
  <c r="BK153"/>
  <c r="J153"/>
  <c r="J155"/>
  <c r="BF155"/>
  <c r="J64"/>
  <c r="J63"/>
  <c r="BI151"/>
  <c r="BH151"/>
  <c r="BG151"/>
  <c r="BE151"/>
  <c r="T151"/>
  <c r="T150"/>
  <c r="R151"/>
  <c r="R150"/>
  <c r="P151"/>
  <c r="P150"/>
  <c r="BK151"/>
  <c r="BK150"/>
  <c r="J150"/>
  <c r="J151"/>
  <c r="BF151"/>
  <c r="J62"/>
  <c r="BI148"/>
  <c r="BH148"/>
  <c r="BG148"/>
  <c r="BE148"/>
  <c r="T148"/>
  <c r="R148"/>
  <c r="P148"/>
  <c r="BK148"/>
  <c r="J148"/>
  <c r="BF148"/>
  <c r="BI146"/>
  <c r="BH146"/>
  <c r="BG146"/>
  <c r="BE146"/>
  <c r="T146"/>
  <c r="R146"/>
  <c r="P146"/>
  <c r="BK146"/>
  <c r="J146"/>
  <c r="BF146"/>
  <c r="BI143"/>
  <c r="BH143"/>
  <c r="BG143"/>
  <c r="BE143"/>
  <c r="T143"/>
  <c r="R143"/>
  <c r="P143"/>
  <c r="BK143"/>
  <c r="J143"/>
  <c r="BF143"/>
  <c r="BI141"/>
  <c r="BH141"/>
  <c r="BG141"/>
  <c r="BE141"/>
  <c r="T141"/>
  <c r="R141"/>
  <c r="P141"/>
  <c r="BK141"/>
  <c r="J141"/>
  <c r="BF141"/>
  <c r="BI139"/>
  <c r="BH139"/>
  <c r="BG139"/>
  <c r="BE139"/>
  <c r="T139"/>
  <c r="R139"/>
  <c r="P139"/>
  <c r="BK139"/>
  <c r="J139"/>
  <c r="BF139"/>
  <c r="BI137"/>
  <c r="BH137"/>
  <c r="BG137"/>
  <c r="BE137"/>
  <c r="T137"/>
  <c r="T136"/>
  <c r="R137"/>
  <c r="R136"/>
  <c r="P137"/>
  <c r="P136"/>
  <c r="BK137"/>
  <c r="BK136"/>
  <c r="J136"/>
  <c r="J137"/>
  <c r="BF137"/>
  <c r="J61"/>
  <c r="BI134"/>
  <c r="BH134"/>
  <c r="BG134"/>
  <c r="BE134"/>
  <c r="T134"/>
  <c r="R134"/>
  <c r="P134"/>
  <c r="BK134"/>
  <c r="J134"/>
  <c r="BF134"/>
  <c r="BI132"/>
  <c r="BH132"/>
  <c r="BG132"/>
  <c r="BE132"/>
  <c r="T132"/>
  <c r="R132"/>
  <c r="P132"/>
  <c r="BK132"/>
  <c r="J132"/>
  <c r="BF132"/>
  <c r="BI130"/>
  <c r="BH130"/>
  <c r="BG130"/>
  <c r="BE130"/>
  <c r="T130"/>
  <c r="R130"/>
  <c r="P130"/>
  <c r="BK130"/>
  <c r="J130"/>
  <c r="BF130"/>
  <c r="BI128"/>
  <c r="BH128"/>
  <c r="BG128"/>
  <c r="BE128"/>
  <c r="T128"/>
  <c r="R128"/>
  <c r="P128"/>
  <c r="BK128"/>
  <c r="J128"/>
  <c r="BF128"/>
  <c r="BI126"/>
  <c r="BH126"/>
  <c r="BG126"/>
  <c r="BE126"/>
  <c r="T126"/>
  <c r="R126"/>
  <c r="P126"/>
  <c r="BK126"/>
  <c r="J126"/>
  <c r="BF126"/>
  <c r="BI124"/>
  <c r="BH124"/>
  <c r="BG124"/>
  <c r="BE124"/>
  <c r="T124"/>
  <c r="R124"/>
  <c r="P124"/>
  <c r="BK124"/>
  <c r="J124"/>
  <c r="BF124"/>
  <c r="BI120"/>
  <c r="BH120"/>
  <c r="BG120"/>
  <c r="BE120"/>
  <c r="T120"/>
  <c r="T119"/>
  <c r="R120"/>
  <c r="R119"/>
  <c r="P120"/>
  <c r="P119"/>
  <c r="BK120"/>
  <c r="BK119"/>
  <c r="J119"/>
  <c r="J120"/>
  <c r="BF120"/>
  <c r="J60"/>
  <c r="BI115"/>
  <c r="BH115"/>
  <c r="BG115"/>
  <c r="BE115"/>
  <c r="T115"/>
  <c r="R115"/>
  <c r="P115"/>
  <c r="BK115"/>
  <c r="J115"/>
  <c r="BF115"/>
  <c r="BI111"/>
  <c r="BH111"/>
  <c r="BG111"/>
  <c r="BE111"/>
  <c r="T111"/>
  <c r="R111"/>
  <c r="P111"/>
  <c r="BK111"/>
  <c r="J111"/>
  <c r="BF111"/>
  <c r="BI107"/>
  <c r="BH107"/>
  <c r="BG107"/>
  <c r="BE107"/>
  <c r="T107"/>
  <c r="R107"/>
  <c r="P107"/>
  <c r="BK107"/>
  <c r="J107"/>
  <c r="BF107"/>
  <c r="BI103"/>
  <c r="BH103"/>
  <c r="BG103"/>
  <c r="BE103"/>
  <c r="T103"/>
  <c r="T102"/>
  <c r="R103"/>
  <c r="R102"/>
  <c r="P103"/>
  <c r="P102"/>
  <c r="BK103"/>
  <c r="BK102"/>
  <c r="J102"/>
  <c r="J103"/>
  <c r="BF103"/>
  <c r="J59"/>
  <c r="BI98"/>
  <c r="F34"/>
  <c i="1" r="BD52"/>
  <c i="2" r="BH98"/>
  <c r="F33"/>
  <c i="1" r="BC52"/>
  <c i="2" r="BG98"/>
  <c r="F32"/>
  <c i="1" r="BB52"/>
  <c i="2" r="BE98"/>
  <c r="J30"/>
  <c i="1" r="AV52"/>
  <c i="2" r="F30"/>
  <c i="1" r="AZ52"/>
  <c i="2" r="T98"/>
  <c r="T97"/>
  <c r="T96"/>
  <c r="T95"/>
  <c r="R98"/>
  <c r="R97"/>
  <c r="R96"/>
  <c r="R95"/>
  <c r="P98"/>
  <c r="P97"/>
  <c r="P96"/>
  <c r="P95"/>
  <c i="1" r="AU52"/>
  <c i="2" r="BK98"/>
  <c r="BK97"/>
  <c r="J97"/>
  <c r="BK96"/>
  <c r="J96"/>
  <c r="BK95"/>
  <c r="J95"/>
  <c r="J56"/>
  <c r="J27"/>
  <c i="1" r="AG52"/>
  <c i="2" r="J98"/>
  <c r="BF98"/>
  <c r="J31"/>
  <c i="1" r="AW52"/>
  <c i="2" r="F31"/>
  <c i="1" r="BA52"/>
  <c i="2" r="J58"/>
  <c r="J57"/>
  <c r="J91"/>
  <c r="F89"/>
  <c r="E87"/>
  <c r="J51"/>
  <c r="F49"/>
  <c r="E47"/>
  <c r="J36"/>
  <c r="J18"/>
  <c r="E18"/>
  <c r="F92"/>
  <c r="F52"/>
  <c r="J17"/>
  <c r="J15"/>
  <c r="E15"/>
  <c r="F91"/>
  <c r="F51"/>
  <c r="J14"/>
  <c r="J12"/>
  <c r="J89"/>
  <c r="J49"/>
  <c r="E7"/>
  <c r="E8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<sst xmlns="http://schemas.openxmlformats.org/spreadsheetml/2006/main">
  <si>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</si>
  <si>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</si>
  <si>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</si>
  <si>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</si>
  <si>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</si>
  <si>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</si>
  <si>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</si>
  <si>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{1bca6c15-49b6-40cc-b160-6f25f158e6ba}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</si>
  <si>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</si>
  <si>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</si>
  <si>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</si>
  <si>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</si>
  <si>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</si>
  <si>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</si>
  <si>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</si>
  <si>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</si>
  <si>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171001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</si>
  <si>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</si>
  <si>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</si>
  <si>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střešní krytiny, Mariánská č.p. 204, Česká Lípa</t>
  </si>
  <si>
    <t>KSO:</t>
  </si>
  <si>
    <t/>
  </si>
  <si>
    <t>CC-CZ:</t>
  </si>
  <si>
    <t>Místo:</t>
  </si>
  <si>
    <t>Česká Lípa</t>
  </si>
  <si>
    <t>Datum:</t>
  </si>
  <si>
    <t>4. 10. 2017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</si>
  <si>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</si>
  <si>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</si>
  <si>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</si>
  <si>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</si>
  <si>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</si>
  <si>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</si>
  <si>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</si>
  <si>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Kateřina Iwanejko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</si>
  <si>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</si>
  <si>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</si>
  <si>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</si>
  <si>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</si>
  <si>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</si>
  <si>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</si>
  <si>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</si>
  <si>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</si>
  <si>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</si>
  <si>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</si>
  <si>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</si>
  <si>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</si>
  <si>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</si>
  <si>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</si>
  <si>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</si>
  <si>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</si>
  <si>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</si>
  <si>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</si>
  <si>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</si>
  <si>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</si>
  <si>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</si>
  <si>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</si>
  <si>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</si>
  <si>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</si>
  <si>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</si>
  <si>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</si>
  <si>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</si>
  <si>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</si>
  <si>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</si>
  <si>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</si>
  <si>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</si>
  <si>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</si>
  <si>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</si>
  <si>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</si>
  <si>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</si>
  <si>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</si>
  <si>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</si>
  <si>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</si>
  <si>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</si>
  <si>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</si>
  <si>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</si>
  <si>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</si>
  <si>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Oprava střešní krytiny</t>
  </si>
  <si>
    <t>STA</t>
  </si>
  <si>
    <t>{c27de65e-4073-4441-a822-043476fbd517}</t>
  </si>
  <si>
    <t>2</t>
  </si>
  <si>
    <t>Bleskosvod</t>
  </si>
  <si>
    <t>{cf09a3ce-a510-4b9e-9e11-769e89d0f1cc}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</si>
  <si>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</si>
  <si>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</si>
  <si>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</si>
  <si>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</si>
  <si>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</si>
  <si>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</si>
  <si>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</si>
  <si>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Oprava střešní krytiny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</si>
  <si>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</si>
  <si>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</si>
  <si>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</si>
  <si>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</si>
  <si>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</si>
  <si>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</si>
  <si>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</si>
  <si>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</si>
  <si>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</si>
  <si>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</si>
  <si>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</si>
  <si>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</si>
  <si>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</si>
  <si>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</si>
  <si>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</si>
  <si>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</si>
  <si>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</si>
  <si>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</si>
  <si>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</si>
  <si>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</si>
  <si>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</si>
  <si>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</si>
  <si>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</si>
  <si>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</si>
  <si>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</si>
  <si>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</si>
  <si>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</si>
  <si>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</si>
  <si>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</si>
  <si>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</si>
  <si>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</si>
  <si>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</si>
  <si>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</si>
  <si>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</si>
  <si>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</si>
  <si>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</si>
  <si>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</si>
  <si>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</si>
  <si>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</si>
  <si>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</si>
  <si>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</si>
  <si>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</si>
  <si>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</si>
  <si>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</si>
  <si>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31423112R</t>
  </si>
  <si>
    <t>Zdivo komínů a ventilací z cihel dl 290 mm pevnosti P 20 na SMS 10 Mpa - dozdívka narušených míst</t>
  </si>
  <si>
    <t>m3</t>
  </si>
  <si>
    <t>4</t>
  </si>
  <si>
    <t>1286375463</t>
  </si>
  <si>
    <t>PP</t>
  </si>
  <si>
    <t>Zdivo komínů a ventilací volně stojících z cihel pálených plných dl. 290 mm P 20 až P 25, na maltu ze suché směsi 10 MPa</t>
  </si>
  <si>
    <t>VV</t>
  </si>
  <si>
    <t>dozdívka komínových těles v narušených místech - předpoklad</t>
  </si>
  <si>
    <t>0,5</t>
  </si>
  <si>
    <t>6</t>
  </si>
  <si>
    <t>Úpravy povrchů, podlahy a osazování výplní</t>
  </si>
  <si>
    <t>623131101</t>
  </si>
  <si>
    <t>Cementový postřik vnějších pilířů nebo sloupů nanášený celoplošně ručně</t>
  </si>
  <si>
    <t>m2</t>
  </si>
  <si>
    <t>CS ÚRS 2017 02</t>
  </si>
  <si>
    <t>-1137907561</t>
  </si>
  <si>
    <t>Podkladní a spojovací vrstva vnějších omítaných ploch cementový postřik nanášený ručně celoplošně pilířů nebo sloupů</t>
  </si>
  <si>
    <t>komínové zdivo</t>
  </si>
  <si>
    <t>(0,55*2+0,75*2)*5,8</t>
  </si>
  <si>
    <t>623131121</t>
  </si>
  <si>
    <t>Penetrace akrylát-silikon vnějších pilířů nebo sloupů nanášená ručně</t>
  </si>
  <si>
    <t>-946523593</t>
  </si>
  <si>
    <t>Podkladní a spojovací vrstva vnějších omítaných ploch penetrace akrylát-silikonová nanášená ručně pilířů nebo sloupů</t>
  </si>
  <si>
    <t>623331111</t>
  </si>
  <si>
    <t>Cementová omítka hrubá jednovrstvá zatřená vnějších pilířů nebo sloupů nanášená ručně</t>
  </si>
  <si>
    <t>1715810340</t>
  </si>
  <si>
    <t>Omítka cementová vnějších ploch nanášená ručně jednovrstvá, tloušťky do 15 mm hrubá zatřená pilířů nebo sloupů</t>
  </si>
  <si>
    <t>5</t>
  </si>
  <si>
    <t>623331191</t>
  </si>
  <si>
    <t>Příplatek k cementové omítce vnějších pilířů nebo sloupů za každých dalších 5 mm tloušťky ručně</t>
  </si>
  <si>
    <t>1583827020</t>
  </si>
  <si>
    <t>Omítka cementová vnějších ploch nanášená ručně Příplatek k cenám za každých dalších i započatých 5 mm tloušťky omítky přes 15 mm pilířů nebo sloupů</t>
  </si>
  <si>
    <t>9</t>
  </si>
  <si>
    <t>Ostatní konstrukce a práce-bourání</t>
  </si>
  <si>
    <t>941211111</t>
  </si>
  <si>
    <t>Montáž lešení řadového rámového lehkého zatížení do 200 kg/m2 š do 0,9 m v do 10 m</t>
  </si>
  <si>
    <t>-1775124877</t>
  </si>
  <si>
    <t>(7,4++15,05+3,52+8,4+5,8+6,226+8,878+9)*10,0</t>
  </si>
  <si>
    <t>Součet</t>
  </si>
  <si>
    <t>7</t>
  </si>
  <si>
    <t>94121121R</t>
  </si>
  <si>
    <t>Příplatek k lešení řadovému rámovému lehkému š 0,9 m v do 25 m za použití po dobu stavby - dle dodavatele</t>
  </si>
  <si>
    <t>-1351441321</t>
  </si>
  <si>
    <t>8</t>
  </si>
  <si>
    <t>941211811</t>
  </si>
  <si>
    <t>Demontáž lešení řadového rámového lehkého zatížení do 200 kg/m2 š do 0,9 m v do 10 m</t>
  </si>
  <si>
    <t>1335053835</t>
  </si>
  <si>
    <t>944511111</t>
  </si>
  <si>
    <t>Montáž ochranné sítě z textilie z umělých vláken</t>
  </si>
  <si>
    <t>-97164021</t>
  </si>
  <si>
    <t>10</t>
  </si>
  <si>
    <t>94451121R</t>
  </si>
  <si>
    <t>Příplatek k ochranné síti za první a ZKD po dobu stavby - dle dodavatele</t>
  </si>
  <si>
    <t>-1264944775</t>
  </si>
  <si>
    <t>11</t>
  </si>
  <si>
    <t>944511811</t>
  </si>
  <si>
    <t>Demontáž ochranné sítě z textilie z umělých vláken</t>
  </si>
  <si>
    <t>-878997578</t>
  </si>
  <si>
    <t>12</t>
  </si>
  <si>
    <t>962032314</t>
  </si>
  <si>
    <t>Bourání pilířů cihelných z dutých nebo plných cihel pálených i nepálených na jakoukoli maltu</t>
  </si>
  <si>
    <t>-317022271</t>
  </si>
  <si>
    <t>Bourání zdiva nadzákladového z cihel nebo tvárnic pilířů cihelných průřezu do 0,36 m2</t>
  </si>
  <si>
    <t>997</t>
  </si>
  <si>
    <t>Přesun sutě</t>
  </si>
  <si>
    <t>13</t>
  </si>
  <si>
    <t>997013002</t>
  </si>
  <si>
    <t>Vyklizení prostoru půdy před započetím stavebních prací, vč. odvozu a likvidace odpadu na skládce</t>
  </si>
  <si>
    <t>kpl</t>
  </si>
  <si>
    <t>-1108076916</t>
  </si>
  <si>
    <t>14</t>
  </si>
  <si>
    <t>997013114</t>
  </si>
  <si>
    <t>Vnitrostaveništní doprava suti a vybouraných hmot pro budovy v do 15 m s použitím mechanizace</t>
  </si>
  <si>
    <t>t</t>
  </si>
  <si>
    <t>-1144505353</t>
  </si>
  <si>
    <t>Vnitrostaveništní doprava suti a vybouraných hmot vodorovně do 50 m svisle s použitím mechanizace pro budovy a haly výšky přes 12 do 15 m</t>
  </si>
  <si>
    <t>997013312</t>
  </si>
  <si>
    <t>Montáž a demontáž shozu suti v do 20 m</t>
  </si>
  <si>
    <t>m</t>
  </si>
  <si>
    <t>-1172410910</t>
  </si>
  <si>
    <t>Doprava suti shozem montáž a demontáž shozu výšky přes 10 do 20 m</t>
  </si>
  <si>
    <t>16</t>
  </si>
  <si>
    <t>997013322.1</t>
  </si>
  <si>
    <t>Příplatek k shozu suti v do 20 m za první a ZKD den použití</t>
  </si>
  <si>
    <t>2041114438</t>
  </si>
  <si>
    <t>Příplatek za první a každý další den použití shozu k ceně -3312</t>
  </si>
  <si>
    <t>15*14</t>
  </si>
  <si>
    <t>17</t>
  </si>
  <si>
    <t>997013501.1</t>
  </si>
  <si>
    <t>Odvoz suti a vybouraných hmot na skládku se složením - skládka dle dodavatele stavby</t>
  </si>
  <si>
    <t>-1940303935</t>
  </si>
  <si>
    <t xml:space="preserve">Odvoz  suti na skládku a vybouraných hmot se složením - skládka dle dodavatele stavby</t>
  </si>
  <si>
    <t>18</t>
  </si>
  <si>
    <t>997013831</t>
  </si>
  <si>
    <t>Poplatek za uložení stavebního směsného odpadu na skládce (skládkovné)</t>
  </si>
  <si>
    <t>-1143040098</t>
  </si>
  <si>
    <t>Poplatek za uložení stavebního odpadu na skládce (skládkovné) směsného</t>
  </si>
  <si>
    <t>998</t>
  </si>
  <si>
    <t>Přesun hmot</t>
  </si>
  <si>
    <t>19</t>
  </si>
  <si>
    <t>998011003</t>
  </si>
  <si>
    <t>Přesun hmot pro budovy zděné v do 24 m</t>
  </si>
  <si>
    <t>349019148</t>
  </si>
  <si>
    <t>Přesun hmot pro budovy občanské výstavby, bydlení, výrobu a služby s nosnou svislou konstrukcí zděnou z cihel, tvárnic nebo kamene vodorovná dopravní vzdálenost do 100 m pro budovy výšky přes 12 do 24 m</t>
  </si>
  <si>
    <t>PSV</t>
  </si>
  <si>
    <t>Práce a dodávky PSV</t>
  </si>
  <si>
    <t>713</t>
  </si>
  <si>
    <t>Izolace tepelné</t>
  </si>
  <si>
    <t>20</t>
  </si>
  <si>
    <t>713121111</t>
  </si>
  <si>
    <t>Montáž izolace tepelné podlah volně kladenými rohožemi, pásy, dílci, deskami 1 vrstva</t>
  </si>
  <si>
    <t>1012844396</t>
  </si>
  <si>
    <t>Montáž tepelné izolace podlah rohožemi, pásy, deskami, dílci, bloky (izolační materiál ve specifikaci) kladenými volně jednovrstvá</t>
  </si>
  <si>
    <t>zateplení podlahy půdy</t>
  </si>
  <si>
    <t>176,2</t>
  </si>
  <si>
    <t>M</t>
  </si>
  <si>
    <t>631507910</t>
  </si>
  <si>
    <t>pás tepelně izolační tl. 200 mm</t>
  </si>
  <si>
    <t>32</t>
  </si>
  <si>
    <t>-1977606550</t>
  </si>
  <si>
    <t xml:space="preserve">pás tepelně izolační pro izolace trámových stropů, podhledů a nepochůz.půd 200 mm </t>
  </si>
  <si>
    <t>176,2*1,02 'Přepočtené koeficientem množství</t>
  </si>
  <si>
    <t>22</t>
  </si>
  <si>
    <t>713191133</t>
  </si>
  <si>
    <t>Montáž izolace tepelné podlah, stropů vrchem nebo střech překrytí fólií s přelepeným spojem</t>
  </si>
  <si>
    <t>1493753796</t>
  </si>
  <si>
    <t>Montáž tepelné izolace stavebních konstrukcí - doplňky a konstrukční součásti podlah, stropů vrchem nebo střech překrytím fólií položenou volně s přelepením spojů</t>
  </si>
  <si>
    <t>23</t>
  </si>
  <si>
    <t>553501910.1</t>
  </si>
  <si>
    <t>fólie paropropustná (pojistná hydroizolace)</t>
  </si>
  <si>
    <t>-1013574967</t>
  </si>
  <si>
    <t>fólie podstřešní paropropustná kontaktní</t>
  </si>
  <si>
    <t>P</t>
  </si>
  <si>
    <t>Poznámka k položce:
Prodej v celých rolích</t>
  </si>
  <si>
    <t>176,2*1,05 'Přepočtené koeficientem množství</t>
  </si>
  <si>
    <t>24</t>
  </si>
  <si>
    <t>998713102</t>
  </si>
  <si>
    <t>Přesun hmot tonážní pro izolace tepelné v objektech v do 12 m</t>
  </si>
  <si>
    <t>-2120540868</t>
  </si>
  <si>
    <t>Přesun hmot pro izolace tepelné stanovený z hmotnosti přesunovaného materiálu vodorovná dopravní vzdálenost do 50 m v objektech výšky přes 6 m do 12 m</t>
  </si>
  <si>
    <t>762</t>
  </si>
  <si>
    <t>Konstrukce tesařské</t>
  </si>
  <si>
    <t>25</t>
  </si>
  <si>
    <t>76233194R</t>
  </si>
  <si>
    <t xml:space="preserve">Vyřezání části střešní vazby průřezové plochy řeziva do 450 cm2 </t>
  </si>
  <si>
    <t>-417396203</t>
  </si>
  <si>
    <t xml:space="preserve">Vázané konstrukce krovů vyřezání části střešní vazby průřezové plochy řeziva </t>
  </si>
  <si>
    <t>evidentně napadené prvky krovu, měněné částečně</t>
  </si>
  <si>
    <t>11*1"vazný trám 200/220</t>
  </si>
  <si>
    <t>7*1 "rozpěra 160/160</t>
  </si>
  <si>
    <t>2,5*1 "vaznice 160/240</t>
  </si>
  <si>
    <t>10*1 "vzpěra 120/160</t>
  </si>
  <si>
    <t>11,1*1 "krokev 120/160</t>
  </si>
  <si>
    <t>Mezisoučet</t>
  </si>
  <si>
    <t>prvky krovu celé měněné</t>
  </si>
  <si>
    <t>14,2*2 "pozednice pětiboká š.240 mm</t>
  </si>
  <si>
    <t>prvky krovu měněné v případě napadení</t>
  </si>
  <si>
    <t>15*1 "nárožní krokev 160/180</t>
  </si>
  <si>
    <t>6,0*1 "úžlabní krokev 180/200</t>
  </si>
  <si>
    <t>26</t>
  </si>
  <si>
    <t>76233292R</t>
  </si>
  <si>
    <t>Doplnění části střešní vazby z hranolů včetně materiálu</t>
  </si>
  <si>
    <t>-320921565</t>
  </si>
  <si>
    <t>Vázané konstrukce krovů doplnění části střešní vazby z hranolů, nebo hranolků (materiál v ceně - vč. impregnace)</t>
  </si>
  <si>
    <t>Poznámka k položce:
Náhrady původních dřevěných prvků konstrukce krovu budou realizovány za
předpokladu maximální aplikace původních tesařských spojů kolíkového typu
z dubových kolíků a s minimální aplikací ocelových spojovacích prostředků, přičemž
detailní řešení jednotlivých přípojů bude odsouhlaseno objednatelem v koordinaci a
pod vedením NPÚ v Liberci v rámci výkonu autorského dozoru statika a případné
návazné dokumentace pro provádění stavby. Stávající konstrukce krovu bude
dotčena stavebními úpravami, které budou vyhovující na navržené stavební úpravy z hlediska mezního stavu únosnosti, použitelnosti a budou splňovat požadavky na
dostatečnou mechanickou odolnost a stabilitu.</t>
  </si>
  <si>
    <t>0,20*0,22*11*1"vazný trám 200/220</t>
  </si>
  <si>
    <t>0,16*0,16*7*1 "rozpěra 160/160</t>
  </si>
  <si>
    <t>0,16*0,24*2,5*1 "vaznice 160/240</t>
  </si>
  <si>
    <t>0,12*0,16*10*1 "vzpěra 120/160</t>
  </si>
  <si>
    <t>0,12*0,16*11,1*1 "krokev 120/160</t>
  </si>
  <si>
    <t>0,24*0,2*14,2*2 "pozednice pětiboká š.240 mm</t>
  </si>
  <si>
    <t>0,16*0,18*15*1 "nárožní krokev 160/180</t>
  </si>
  <si>
    <t>0,18*0,20*6,0*1 "úžlabní krokev 180/200</t>
  </si>
  <si>
    <t>prvky krovu nové doplněné</t>
  </si>
  <si>
    <t>0,20*0,22*12,0*9 "vazný trám 200/220</t>
  </si>
  <si>
    <t>0,22*0,24*2,2*4 "výměna 220/240</t>
  </si>
  <si>
    <t>27</t>
  </si>
  <si>
    <t>762341250</t>
  </si>
  <si>
    <t>Montáž bednění střech rovných a šikmých sklonu do 60° z hoblovaných prken</t>
  </si>
  <si>
    <t>637555958</t>
  </si>
  <si>
    <t>Bednění a laťování montáž bednění střech rovných a šikmých sklonu do 60 st. s vyřezáním otvorů z prken hoblovaných</t>
  </si>
  <si>
    <t xml:space="preserve">SO.2 střecha - falcovaný plech </t>
  </si>
  <si>
    <t>38,2</t>
  </si>
  <si>
    <t>28</t>
  </si>
  <si>
    <t>605151120.1</t>
  </si>
  <si>
    <t>řezivo jehličnaté boční prkno - vč. impregnace</t>
  </si>
  <si>
    <t>-864746117</t>
  </si>
  <si>
    <t>řezivo jehličnaté prkno - vč. impregnace</t>
  </si>
  <si>
    <t>38,2*0,024</t>
  </si>
  <si>
    <t>0,917*1,1 'Přepočtené koeficientem množství</t>
  </si>
  <si>
    <t>29</t>
  </si>
  <si>
    <t>762341811</t>
  </si>
  <si>
    <t>Demontáž bednění střech z prken</t>
  </si>
  <si>
    <t>-1017965376</t>
  </si>
  <si>
    <t>Demontáž bednění a laťování bednění střech rovných, obloukových, sklonu do 60 st. se všemi nadstřešními konstrukcemi z prken hrubých, hoblovaných tl. do 32 mm</t>
  </si>
  <si>
    <t>30</t>
  </si>
  <si>
    <t>76234221R</t>
  </si>
  <si>
    <t>Dodávka a montáž latí a kontralatí</t>
  </si>
  <si>
    <t>1126225769</t>
  </si>
  <si>
    <t>Dodávka a montáž latí 60/40 mm a kontralatí 60/40 mm</t>
  </si>
  <si>
    <t xml:space="preserve">Poznámka k položce:
s provětrávací vzduchovou mezerou </t>
  </si>
  <si>
    <t>SO.01 - střecha - pálená krytina</t>
  </si>
  <si>
    <t>355,4</t>
  </si>
  <si>
    <t>-0,46*0,55*7</t>
  </si>
  <si>
    <t>31</t>
  </si>
  <si>
    <t>762342812</t>
  </si>
  <si>
    <t>Demontáž laťování střech z latí osové vzdálenosti do 0,50 m</t>
  </si>
  <si>
    <t>1999850165</t>
  </si>
  <si>
    <t>Demontáž bednění a laťování laťování střech sklonu do 60 st. se všemi nadstřešními konstrukcemi, z latí průřezové plochy do 25 cm2 při osové vzdálenosti přes 0,22 do 0,50 m</t>
  </si>
  <si>
    <t>762395000</t>
  </si>
  <si>
    <t>Spojovací prostředky pro montáž krovu, bednění, laťování, světlíky, klíny</t>
  </si>
  <si>
    <t>598626559</t>
  </si>
  <si>
    <t>prvky krovu</t>
  </si>
  <si>
    <t>7,739</t>
  </si>
  <si>
    <t>laťování střechy</t>
  </si>
  <si>
    <t>2,54</t>
  </si>
  <si>
    <t>bednění střechy plechové</t>
  </si>
  <si>
    <t>33</t>
  </si>
  <si>
    <t>762812140</t>
  </si>
  <si>
    <t>Montáž vrchního záklopu z hoblovaných prken na sraz spáry nekryté</t>
  </si>
  <si>
    <t>399570889</t>
  </si>
  <si>
    <t>Záklop stropů montáž (materiál ve specifikaci) z prken hoblovaných s olištováním kolem zdí vrchního na sraz, spáry nekryté</t>
  </si>
  <si>
    <t xml:space="preserve">podlaha půdy </t>
  </si>
  <si>
    <t>34</t>
  </si>
  <si>
    <t>605151210</t>
  </si>
  <si>
    <t>-1377035742</t>
  </si>
  <si>
    <t>řezivo jehličnaté boční prkno jakost I.-II. 4 - 6 cm</t>
  </si>
  <si>
    <t>176,2*0,024</t>
  </si>
  <si>
    <t>4,229*1,1 'Přepočtené koeficientem množství</t>
  </si>
  <si>
    <t>35</t>
  </si>
  <si>
    <t>762812811</t>
  </si>
  <si>
    <t>Demontáž záklopů stropů z hoblovaných prken tl do 32 mm</t>
  </si>
  <si>
    <t>-382828748</t>
  </si>
  <si>
    <t>Demontáž záklopů stropů vrchních a zapuštěných z hoblovaných prken s olištováním, tl. do 32 mm</t>
  </si>
  <si>
    <t>46,20 "dřevěná podlaha v místě kójí</t>
  </si>
  <si>
    <t>36</t>
  </si>
  <si>
    <t>998762102</t>
  </si>
  <si>
    <t>Přesun hmot tonážní pro kce tesařské v objektech v do 12 m</t>
  </si>
  <si>
    <t>1588961442</t>
  </si>
  <si>
    <t>764</t>
  </si>
  <si>
    <t>Konstrukce klempířské</t>
  </si>
  <si>
    <t>37</t>
  </si>
  <si>
    <t>764001821</t>
  </si>
  <si>
    <t>Demontáž krytiny ze svitků nebo tabulí do suti</t>
  </si>
  <si>
    <t>-28039338</t>
  </si>
  <si>
    <t>SO.02 - pultová střecha - falcovaný plech</t>
  </si>
  <si>
    <t>38</t>
  </si>
  <si>
    <t>764001891</t>
  </si>
  <si>
    <t>Demontáž úžlabí do suti</t>
  </si>
  <si>
    <t>-1255608754</t>
  </si>
  <si>
    <t>Demontáž klempířských konstrukcí oplechování úžlabí do suti</t>
  </si>
  <si>
    <t>39</t>
  </si>
  <si>
    <t>764001901</t>
  </si>
  <si>
    <t>Napojení klempířských konstrukcí na stávající délky spoje do 0,5 m</t>
  </si>
  <si>
    <t>kus</t>
  </si>
  <si>
    <t>320363280</t>
  </si>
  <si>
    <t>Napojení na stávající klempířské konstrukce délky spoje do 0,5 m</t>
  </si>
  <si>
    <t>Poznámka k položce:
napojení na stávající svody</t>
  </si>
  <si>
    <t>40</t>
  </si>
  <si>
    <t>764002801</t>
  </si>
  <si>
    <t>Demontáž závětrné lišty do suti</t>
  </si>
  <si>
    <t>-400855581</t>
  </si>
  <si>
    <t>Demontáž klempířských konstrukcí závětrné lišty do suti</t>
  </si>
  <si>
    <t>2,0*17</t>
  </si>
  <si>
    <t>7,129+7,14+4,0+3,52</t>
  </si>
  <si>
    <t>41</t>
  </si>
  <si>
    <t>764002821</t>
  </si>
  <si>
    <t>Demontáž střešního výlezu do suti</t>
  </si>
  <si>
    <t>635605850</t>
  </si>
  <si>
    <t>Demontáž klempířských konstrukcí střešního výlezu do suti</t>
  </si>
  <si>
    <t>42</t>
  </si>
  <si>
    <t>764002841</t>
  </si>
  <si>
    <t>Demontáž oplechování horních ploch zdí a nadezdívek do suti</t>
  </si>
  <si>
    <t>-1225077196</t>
  </si>
  <si>
    <t>Demontáž klempířských konstrukcí oplechování horních ploch zdí a nadezdívek do suti</t>
  </si>
  <si>
    <t>2,0*7</t>
  </si>
  <si>
    <t>43</t>
  </si>
  <si>
    <t>764002881</t>
  </si>
  <si>
    <t>Demontáž lemování střešních prostupů do suti</t>
  </si>
  <si>
    <t>-1043646626</t>
  </si>
  <si>
    <t>Demontáž klempířských konstrukcí lemování střešních prostupů do suti</t>
  </si>
  <si>
    <t>2*0,25*2</t>
  </si>
  <si>
    <t>2,0*0,33*1</t>
  </si>
  <si>
    <t>2*2*0,33</t>
  </si>
  <si>
    <t>44</t>
  </si>
  <si>
    <t>764004801</t>
  </si>
  <si>
    <t>Demontáž podokapního žlabu do suti</t>
  </si>
  <si>
    <t>-1776980064</t>
  </si>
  <si>
    <t>8,878+6,226+5,8+8,4+7,54+15,05+0,844</t>
  </si>
  <si>
    <t>45</t>
  </si>
  <si>
    <t>764231467.1</t>
  </si>
  <si>
    <t>Oplechování úžlabí z Cu plechu rš 600 mm - ozn. K.04</t>
  </si>
  <si>
    <t>-1396922765</t>
  </si>
  <si>
    <t>Oplechování střešních prvků z měděného plechu úžlabí rš 670 mm</t>
  </si>
  <si>
    <t>Poznámka k položce:
vč. příponek
podrobný popis a schema viz Tabulku klempířských prvků</t>
  </si>
  <si>
    <t>10*2,0</t>
  </si>
  <si>
    <t>46</t>
  </si>
  <si>
    <t>764232403</t>
  </si>
  <si>
    <t>Oplechování štítu závětrnou lištou z Cu plechu rš 250 mm - ozn. K.02</t>
  </si>
  <si>
    <t>1433988996</t>
  </si>
  <si>
    <t>Oplechování střešních prvků z měděného plechu štítu závětrnou lištou rš 250 mm</t>
  </si>
  <si>
    <t>Poznámka k položce:
podrobný popis a schema viz Tabulku klempířských prvků</t>
  </si>
  <si>
    <t>47</t>
  </si>
  <si>
    <t>764234406</t>
  </si>
  <si>
    <t>Oplechování horních ploch a nadezdívek (atik) bez rohů z Cu plechu mechanicky kotvené rš 500 mm - ozn. K.05</t>
  </si>
  <si>
    <t>65508257</t>
  </si>
  <si>
    <t>Oplechování horních ploch zdí a nadezdívek (atik) z měděného plechu mechanicky kotvených rš 500 mm</t>
  </si>
  <si>
    <t>Poznámka k položce:
vč. kotvení
podrobný popis a schema viz Tabulku klempířských prvků</t>
  </si>
  <si>
    <t>48</t>
  </si>
  <si>
    <t>764334411</t>
  </si>
  <si>
    <t>Lemování prostupů střech s krytinou prejzovou nebo vlnitou bez lišty z Cu plechu - ozn. K.03</t>
  </si>
  <si>
    <t>691563224</t>
  </si>
  <si>
    <t>Lemování prostupů z měděného plechu bez lišty, střech s krytinou prejzovou nebo vlnitou</t>
  </si>
  <si>
    <t>Poznámka k položce:
vč. kotvení k omítce
podrobný popis a schema viz Tabulku klempířských prvků</t>
  </si>
  <si>
    <t>49</t>
  </si>
  <si>
    <t>764531404</t>
  </si>
  <si>
    <t>Žlab podokapní půlkruhový z Cu plechu rš 330 mm - ozn. K.01</t>
  </si>
  <si>
    <t>761029743</t>
  </si>
  <si>
    <t xml:space="preserve">Žlab podokapní z měděného plechu včetně háků a čel půlkruhový rš 330 mm
</t>
  </si>
  <si>
    <t>50</t>
  </si>
  <si>
    <t>764531424</t>
  </si>
  <si>
    <t>Roh nebo kout půlkruhového podokapního žlabu z Cu plechu rš 330 mm - ozn. K.01</t>
  </si>
  <si>
    <t>-1349468450</t>
  </si>
  <si>
    <t>Žlab podokapní z měděného plechu včetně háků a čel roh nebo kout, žlabu půlkruhového rš 330 mm</t>
  </si>
  <si>
    <t>51</t>
  </si>
  <si>
    <t>764531444</t>
  </si>
  <si>
    <t>Kotlík oválný (trychtýřový) pro podokapní žlaby z Cu plechu 330/100 mm - ozn. K.01</t>
  </si>
  <si>
    <t>-882673373</t>
  </si>
  <si>
    <t>Žlab podokapní z měděného plechu včetně háků a čel kotlík oválný (trychtýřový), rš žlabu/průměr svodu 330/100 mm</t>
  </si>
  <si>
    <t>52</t>
  </si>
  <si>
    <t>998764102</t>
  </si>
  <si>
    <t>Přesun hmot tonážní pro konstrukce klempířské v objektech v do 12 m</t>
  </si>
  <si>
    <t>1013669134</t>
  </si>
  <si>
    <t>765</t>
  </si>
  <si>
    <t>Krytina skládaná</t>
  </si>
  <si>
    <t>53</t>
  </si>
  <si>
    <t>76511110R</t>
  </si>
  <si>
    <t>Krytina pálená maloformátová na řídké laťování, bobrovka korunové krytí, režná - kompletní střešní systém vč. všech systémových doplňků</t>
  </si>
  <si>
    <t>-1653878703</t>
  </si>
  <si>
    <t>Dodávka a montáž krytiny keramické sklonu do 30 st. hladké (bobrovky) přes 32 do 40 ks/m2 na sucho korunové krytí</t>
  </si>
  <si>
    <t>Poznámka k položce:
Všechny prostupy a provedení detailů střešního pláště bude realizováno podla ČSN 73 1901 a dle pravidel pro navrhování a provádění střech od CKPT.</t>
  </si>
  <si>
    <t xml:space="preserve">-0,46*0,55*7 "střešní výlez O.S1 </t>
  </si>
  <si>
    <t>-0,75*0,55 "komín</t>
  </si>
  <si>
    <t>54</t>
  </si>
  <si>
    <t>765111821</t>
  </si>
  <si>
    <t>Demontáž krytiny keramické hladké sklonu do 30° na sucho do suti</t>
  </si>
  <si>
    <t>1007292849</t>
  </si>
  <si>
    <t>Demontáž krytiny keramické hladké (bobrovky), sklonu do 30 st. na sucho do suti</t>
  </si>
  <si>
    <t>55</t>
  </si>
  <si>
    <t>765111831</t>
  </si>
  <si>
    <t>Příplatek k demontáži krytiny keramické hladké do suti za sklon přes 30°</t>
  </si>
  <si>
    <t>1729562015</t>
  </si>
  <si>
    <t>Demontáž krytiny keramické Příplatek k cenám za sklon přes 30 st. do suti</t>
  </si>
  <si>
    <t>56</t>
  </si>
  <si>
    <t>765115301</t>
  </si>
  <si>
    <t>Montáž střešního výlezu plochy jednotlivě do 0,25 m2 pro keramickou krytinu</t>
  </si>
  <si>
    <t>-1310224549</t>
  </si>
  <si>
    <t>Montáž střešních doplňků krytiny keramické střešního výlezu plochy jednotlivě do 0,25 m2</t>
  </si>
  <si>
    <t>57</t>
  </si>
  <si>
    <t>596602150</t>
  </si>
  <si>
    <t>vikýř univerzální 460x550 mm pro keramickou krytinu, s univerzálním těsnícím lemováním - ozn. O.S1</t>
  </si>
  <si>
    <t>-382824032</t>
  </si>
  <si>
    <t>58</t>
  </si>
  <si>
    <t>765115402</t>
  </si>
  <si>
    <t>Montáž držáku (mříže sněholamu, kulatiny) pro keramickou krytinu</t>
  </si>
  <si>
    <t>-1371073655</t>
  </si>
  <si>
    <t>Montáž střešních doplňků krytiny keramické protisněhové zábrany držáku (mříže sněholamu, kulatiny)</t>
  </si>
  <si>
    <t>59</t>
  </si>
  <si>
    <t>765115403</t>
  </si>
  <si>
    <t>Montáž mříže sněholamu pro keramickou krytinu</t>
  </si>
  <si>
    <t>-372457520</t>
  </si>
  <si>
    <t>Montáž střešních doplňků krytiny keramické protisněhové zábrany mříže sněholamu</t>
  </si>
  <si>
    <t>60</t>
  </si>
  <si>
    <t>596606490</t>
  </si>
  <si>
    <t>komplet protisněhový (držák mříže, sněhová mříž, spojka mříže)</t>
  </si>
  <si>
    <t>1420190729</t>
  </si>
  <si>
    <t>61</t>
  </si>
  <si>
    <t>765191021</t>
  </si>
  <si>
    <t>Montáž pojistné hydroizolační fólie kladené ve sklonu přes 20° s lepenými spoji na krokve</t>
  </si>
  <si>
    <t>882710699</t>
  </si>
  <si>
    <t>Montáž pojistné hydroizolační fólie kladené ve sklonu přes 20 st. s lepenými přesahy na krokve</t>
  </si>
  <si>
    <t>62</t>
  </si>
  <si>
    <t>631508190</t>
  </si>
  <si>
    <t>pojistná hydroizolace</t>
  </si>
  <si>
    <t>-489409455</t>
  </si>
  <si>
    <t>fólie difuzní 15 x 500 cm</t>
  </si>
  <si>
    <t>Poznámka k položce:
pojistná hydroizolace (bez zvýšených nároků, v bezpečném sklonu krytiny) - DHV třídy těsnosti 6, konstrukční typ 3.3</t>
  </si>
  <si>
    <t>353,216*1,1 'Přepočtené koeficientem množství</t>
  </si>
  <si>
    <t>63</t>
  </si>
  <si>
    <t>765191091</t>
  </si>
  <si>
    <t>Příplatek k cenám montáže pojistné hydroizolační fólie za sklon přes 30°</t>
  </si>
  <si>
    <t>541972759</t>
  </si>
  <si>
    <t>Montáž pojistné hydroizolační fólie Příplatek k cenám montáže na bednění nebo tepelnou izolaci za sklon přes 30 st.</t>
  </si>
  <si>
    <t>64</t>
  </si>
  <si>
    <t>765193001</t>
  </si>
  <si>
    <t>Montáž podkladního vyrovnávacího pásu</t>
  </si>
  <si>
    <t>-1769377528</t>
  </si>
  <si>
    <t>65</t>
  </si>
  <si>
    <t>553510860</t>
  </si>
  <si>
    <t xml:space="preserve">podkladní pás pro falcované šablony </t>
  </si>
  <si>
    <t xml:space="preserve">m  </t>
  </si>
  <si>
    <t>-1205685114</t>
  </si>
  <si>
    <t>38,2*1,1 'Přepočtené koeficientem množství</t>
  </si>
  <si>
    <t>66</t>
  </si>
  <si>
    <t>998765102</t>
  </si>
  <si>
    <t>Přesun hmot tonážní pro krytiny skládané v objektech v do 12 m</t>
  </si>
  <si>
    <t>2128187712</t>
  </si>
  <si>
    <t>766</t>
  </si>
  <si>
    <t>Konstrukce truhlářské</t>
  </si>
  <si>
    <t>67</t>
  </si>
  <si>
    <t>766111820</t>
  </si>
  <si>
    <t>Demontáž truhlářských stěn dřevěných plných</t>
  </si>
  <si>
    <t>-787114570</t>
  </si>
  <si>
    <t>Demontáž dřevěných stěn plných</t>
  </si>
  <si>
    <t>29,0*3 "stávající dřevěné kóje</t>
  </si>
  <si>
    <t>767</t>
  </si>
  <si>
    <t>Konstrukce zámečnické</t>
  </si>
  <si>
    <t>68</t>
  </si>
  <si>
    <t>76712211R</t>
  </si>
  <si>
    <t>Stěny kójí - rám z jeklů + drátěné pletivo, v. 2500 mm</t>
  </si>
  <si>
    <t>-176255245</t>
  </si>
  <si>
    <t>Montáž stěn a příček s výplní drátěnou sítí spojených svařováním</t>
  </si>
  <si>
    <t>29,0*2,5</t>
  </si>
  <si>
    <t>-0,8*2,0*5 "dveře</t>
  </si>
  <si>
    <t>69</t>
  </si>
  <si>
    <t>76712212R</t>
  </si>
  <si>
    <t>Dveře kójí - rám z jeklů + drátěné pletivo, rozm. 1000/2000 mm</t>
  </si>
  <si>
    <t>1410488437</t>
  </si>
  <si>
    <t>Dveře kójí - rám z jeklů + drátěné pletivo</t>
  </si>
  <si>
    <t>70</t>
  </si>
  <si>
    <t>998767103</t>
  </si>
  <si>
    <t>Přesun hmot tonážní pro zámečnické konstrukce v objektech v do 24 m</t>
  </si>
  <si>
    <t>1415787363</t>
  </si>
  <si>
    <t>Přesun hmot pro zámečnické konstrukce stanovený z hmotnosti přesunovaného materiálu vodorovná dopravní vzdálenost do 50 m v objektech výšky přes 12 do 24 m</t>
  </si>
  <si>
    <t>VRN</t>
  </si>
  <si>
    <t>Vedlejší rozpočtové náklady</t>
  </si>
  <si>
    <t>VRN1</t>
  </si>
  <si>
    <t>Průzkumné, geodetické a projektové práce</t>
  </si>
  <si>
    <t>71</t>
  </si>
  <si>
    <t>011514000</t>
  </si>
  <si>
    <t>Provedení operativního průzkumu (památkáři)</t>
  </si>
  <si>
    <t>Kč</t>
  </si>
  <si>
    <t>1024</t>
  </si>
  <si>
    <t>-1482912776</t>
  </si>
  <si>
    <t>VRN3</t>
  </si>
  <si>
    <t>Zařízení staveniště</t>
  </si>
  <si>
    <t>72</t>
  </si>
  <si>
    <t>030001000</t>
  </si>
  <si>
    <t>658348841</t>
  </si>
  <si>
    <t>Základní rozdělení průvodních činností a nákladů zařízení staveniště</t>
  </si>
  <si>
    <t>VRN4</t>
  </si>
  <si>
    <t>Inženýrská činnost</t>
  </si>
  <si>
    <t>73</t>
  </si>
  <si>
    <t>041002000</t>
  </si>
  <si>
    <t>Dozory - účast statika v průběhu provádění stavebních prací</t>
  </si>
  <si>
    <t>429405820</t>
  </si>
  <si>
    <t>Hlavní tituly průvodních činností a nákladů inženýrská činnost dozory</t>
  </si>
  <si>
    <t>Poznámka k položce:
Statik bude přizván k převzetí všech konstrukcí před zakrytím a k převzetí všech konstrukčních částí.</t>
  </si>
  <si>
    <t>VRN7</t>
  </si>
  <si>
    <t>Provozní vlivy</t>
  </si>
  <si>
    <t>74</t>
  </si>
  <si>
    <t>070001000</t>
  </si>
  <si>
    <t>-656616146</t>
  </si>
  <si>
    <t>Základní rozdělení průvodních činností a nákladů provozní vlivy</t>
  </si>
  <si>
    <t>VRN9</t>
  </si>
  <si>
    <t>Ostatní náklady</t>
  </si>
  <si>
    <t>75</t>
  </si>
  <si>
    <t>090001001.1</t>
  </si>
  <si>
    <t>Zajištění zvláštního užívání (ORMI)</t>
  </si>
  <si>
    <t>901162474</t>
  </si>
  <si>
    <t>76</t>
  </si>
  <si>
    <t>090001001.2</t>
  </si>
  <si>
    <t>Realizace dopravně inženýrských opatření (DIO), vydání dopravně inženýrského rozhodnutí (DIR)</t>
  </si>
  <si>
    <t>-1893037961</t>
  </si>
  <si>
    <t>Základní rozdělení průvodních činností a nákladů ostatní náklady</t>
  </si>
  <si>
    <t>2 - Bleskosvod</t>
  </si>
  <si>
    <t>D1 - A) Bleskosvod - demontáž materiálu</t>
  </si>
  <si>
    <t>D2 - B) Bleskosvod - montáž materiálu</t>
  </si>
  <si>
    <t>D3 - C) Bleskosvod - zemní práce</t>
  </si>
  <si>
    <t>D4 - D) Výchozí revize - bleskosvod</t>
  </si>
  <si>
    <t>D1</t>
  </si>
  <si>
    <t>A) Bleskosvod - demontáž materiálu</t>
  </si>
  <si>
    <t>Pol1</t>
  </si>
  <si>
    <t>demontáž jímačů vč. podpěr a svorek</t>
  </si>
  <si>
    <t>Pol2</t>
  </si>
  <si>
    <t>demontáž svodů vč. podpěr a svorek</t>
  </si>
  <si>
    <t>Pol3</t>
  </si>
  <si>
    <t>demontáž stávajícího kabeláže - hodinová sazba</t>
  </si>
  <si>
    <t>hod</t>
  </si>
  <si>
    <t>D2</t>
  </si>
  <si>
    <t>B) Bleskosvod - montáž materiálu</t>
  </si>
  <si>
    <t>Pol4</t>
  </si>
  <si>
    <t>drát AlMgSi O8mm s podpěrami</t>
  </si>
  <si>
    <t>Pol5</t>
  </si>
  <si>
    <t>drát FeZn O10mm s podpěrami</t>
  </si>
  <si>
    <t>Pol6</t>
  </si>
  <si>
    <t>svorka spojovací SS</t>
  </si>
  <si>
    <t>ks</t>
  </si>
  <si>
    <t>Pol7</t>
  </si>
  <si>
    <t>podpěra vedení pod hřebenáče PV14</t>
  </si>
  <si>
    <t>Pol8</t>
  </si>
  <si>
    <t>podpěra vedení na střechy PV22</t>
  </si>
  <si>
    <t>Pol9</t>
  </si>
  <si>
    <t>podpěra na svody do zdiva PV17</t>
  </si>
  <si>
    <t>Pol10</t>
  </si>
  <si>
    <t>zkušební svorka SZ</t>
  </si>
  <si>
    <t>Pol11</t>
  </si>
  <si>
    <t>odbočná spojovací svorka SR02</t>
  </si>
  <si>
    <t>Pol12</t>
  </si>
  <si>
    <t>ochranný trubka OT15</t>
  </si>
  <si>
    <t>Pol13</t>
  </si>
  <si>
    <t>držák ochranné trubky do zdiva DJD</t>
  </si>
  <si>
    <t>Pol14</t>
  </si>
  <si>
    <t>zemnící tyč ZTP 1,5</t>
  </si>
  <si>
    <t>Pol15</t>
  </si>
  <si>
    <t>svorka na zemnící tyč SR03K</t>
  </si>
  <si>
    <t>Pol16</t>
  </si>
  <si>
    <t>ostatní montáže bleskosvodu - hodinová sazba</t>
  </si>
  <si>
    <t>D3</t>
  </si>
  <si>
    <t>C) Bleskosvod - zemní práce</t>
  </si>
  <si>
    <t>Pol17</t>
  </si>
  <si>
    <t>výkop a zához rýhy pro zemnící tyče</t>
  </si>
  <si>
    <t>Pol18</t>
  </si>
  <si>
    <t>ostatní zemní práce - hodinová sazba</t>
  </si>
  <si>
    <t>D4</t>
  </si>
  <si>
    <t>D) Výchozí revize - bleskosvod</t>
  </si>
  <si>
    <t>Pol19</t>
  </si>
  <si>
    <t>výchozí revize montovaného bleskosvodu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</si>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</sst>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2" borderId="1" xfId="0" applyFont="1" applyFill="1" applyBorder="1" applyAlignment="1">
      <alignment horizontal="left" vertical="center"/>
      <protection locked="0"/>
    </xf>
    <xf numFmtId="0" fontId="43" fillId="2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35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37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38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39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40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41</v>
      </c>
      <c r="E26" s="54"/>
      <c r="F26" s="55" t="s">
        <v>42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43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44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45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46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47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48</v>
      </c>
      <c r="U32" s="61"/>
      <c r="V32" s="61"/>
      <c r="W32" s="61"/>
      <c r="X32" s="63" t="s">
        <v>49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50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171001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Oprava střešní krytiny, Mariánská č.p. 204, Česká Lípa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Česká Lípa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4. 10. 2017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 xml:space="preserve"> 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33</v>
      </c>
      <c r="AJ46" s="74"/>
      <c r="AK46" s="74"/>
      <c r="AL46" s="74"/>
      <c r="AM46" s="77" t="str">
        <f>IF(E17="","",E17)</f>
        <v>Ing. Kateřina Iwanejko</v>
      </c>
      <c r="AN46" s="77"/>
      <c r="AO46" s="77"/>
      <c r="AP46" s="77"/>
      <c r="AQ46" s="74"/>
      <c r="AR46" s="72"/>
      <c r="AS46" s="86" t="s">
        <v>51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31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52</v>
      </c>
      <c r="D49" s="97"/>
      <c r="E49" s="97"/>
      <c r="F49" s="97"/>
      <c r="G49" s="97"/>
      <c r="H49" s="98"/>
      <c r="I49" s="99" t="s">
        <v>53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54</v>
      </c>
      <c r="AH49" s="97"/>
      <c r="AI49" s="97"/>
      <c r="AJ49" s="97"/>
      <c r="AK49" s="97"/>
      <c r="AL49" s="97"/>
      <c r="AM49" s="97"/>
      <c r="AN49" s="99" t="s">
        <v>55</v>
      </c>
      <c r="AO49" s="97"/>
      <c r="AP49" s="97"/>
      <c r="AQ49" s="101" t="s">
        <v>56</v>
      </c>
      <c r="AR49" s="72"/>
      <c r="AS49" s="102" t="s">
        <v>57</v>
      </c>
      <c r="AT49" s="103" t="s">
        <v>58</v>
      </c>
      <c r="AU49" s="103" t="s">
        <v>59</v>
      </c>
      <c r="AV49" s="103" t="s">
        <v>60</v>
      </c>
      <c r="AW49" s="103" t="s">
        <v>61</v>
      </c>
      <c r="AX49" s="103" t="s">
        <v>62</v>
      </c>
      <c r="AY49" s="103" t="s">
        <v>63</v>
      </c>
      <c r="AZ49" s="103" t="s">
        <v>64</v>
      </c>
      <c r="BA49" s="103" t="s">
        <v>65</v>
      </c>
      <c r="BB49" s="103" t="s">
        <v>66</v>
      </c>
      <c r="BC49" s="103" t="s">
        <v>67</v>
      </c>
      <c r="BD49" s="104" t="s">
        <v>68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69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ROUND(SUM(AG52:AG53),2)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ROUND(SUM(AS52:AS53),2)</f>
        <v>0</v>
      </c>
      <c r="AT51" s="114">
        <f>ROUND(SUM(AV51:AW51),2)</f>
        <v>0</v>
      </c>
      <c r="AU51" s="115">
        <f>ROUND(SUM(AU52:AU53),5)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ROUND(SUM(AZ52:AZ53),2)</f>
        <v>0</v>
      </c>
      <c r="BA51" s="114">
        <f>ROUND(SUM(BA52:BA53),2)</f>
        <v>0</v>
      </c>
      <c r="BB51" s="114">
        <f>ROUND(SUM(BB52:BB53),2)</f>
        <v>0</v>
      </c>
      <c r="BC51" s="114">
        <f>ROUND(SUM(BC52:BC53),2)</f>
        <v>0</v>
      </c>
      <c r="BD51" s="116">
        <f>ROUND(SUM(BD52:BD53),2)</f>
        <v>0</v>
      </c>
      <c r="BS51" s="117" t="s">
        <v>70</v>
      </c>
      <c r="BT51" s="117" t="s">
        <v>71</v>
      </c>
      <c r="BU51" s="118" t="s">
        <v>72</v>
      </c>
      <c r="BV51" s="117" t="s">
        <v>73</v>
      </c>
      <c r="BW51" s="117" t="s">
        <v>7</v>
      </c>
      <c r="BX51" s="117" t="s">
        <v>74</v>
      </c>
      <c r="CL51" s="117" t="s">
        <v>21</v>
      </c>
    </row>
    <row r="52" s="5" customFormat="1" ht="16.5" customHeight="1">
      <c r="A52" s="119" t="s">
        <v>75</v>
      </c>
      <c r="B52" s="120"/>
      <c r="C52" s="121"/>
      <c r="D52" s="122" t="s">
        <v>76</v>
      </c>
      <c r="E52" s="122"/>
      <c r="F52" s="122"/>
      <c r="G52" s="122"/>
      <c r="H52" s="122"/>
      <c r="I52" s="123"/>
      <c r="J52" s="122" t="s">
        <v>77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'1 - Oprava střešní krytiny'!J27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78</v>
      </c>
      <c r="AR52" s="126"/>
      <c r="AS52" s="127">
        <v>0</v>
      </c>
      <c r="AT52" s="128">
        <f>ROUND(SUM(AV52:AW52),2)</f>
        <v>0</v>
      </c>
      <c r="AU52" s="129">
        <f>'1 - Oprava střešní krytiny'!P95</f>
        <v>0</v>
      </c>
      <c r="AV52" s="128">
        <f>'1 - Oprava střešní krytiny'!J30</f>
        <v>0</v>
      </c>
      <c r="AW52" s="128">
        <f>'1 - Oprava střešní krytiny'!J31</f>
        <v>0</v>
      </c>
      <c r="AX52" s="128">
        <f>'1 - Oprava střešní krytiny'!J32</f>
        <v>0</v>
      </c>
      <c r="AY52" s="128">
        <f>'1 - Oprava střešní krytiny'!J33</f>
        <v>0</v>
      </c>
      <c r="AZ52" s="128">
        <f>'1 - Oprava střešní krytiny'!F30</f>
        <v>0</v>
      </c>
      <c r="BA52" s="128">
        <f>'1 - Oprava střešní krytiny'!F31</f>
        <v>0</v>
      </c>
      <c r="BB52" s="128">
        <f>'1 - Oprava střešní krytiny'!F32</f>
        <v>0</v>
      </c>
      <c r="BC52" s="128">
        <f>'1 - Oprava střešní krytiny'!F33</f>
        <v>0</v>
      </c>
      <c r="BD52" s="130">
        <f>'1 - Oprava střešní krytiny'!F34</f>
        <v>0</v>
      </c>
      <c r="BT52" s="131" t="s">
        <v>76</v>
      </c>
      <c r="BV52" s="131" t="s">
        <v>73</v>
      </c>
      <c r="BW52" s="131" t="s">
        <v>79</v>
      </c>
      <c r="BX52" s="131" t="s">
        <v>7</v>
      </c>
      <c r="CL52" s="131" t="s">
        <v>21</v>
      </c>
      <c r="CM52" s="131" t="s">
        <v>76</v>
      </c>
    </row>
    <row r="53" s="5" customFormat="1" ht="16.5" customHeight="1">
      <c r="A53" s="119" t="s">
        <v>75</v>
      </c>
      <c r="B53" s="120"/>
      <c r="C53" s="121"/>
      <c r="D53" s="122" t="s">
        <v>80</v>
      </c>
      <c r="E53" s="122"/>
      <c r="F53" s="122"/>
      <c r="G53" s="122"/>
      <c r="H53" s="122"/>
      <c r="I53" s="123"/>
      <c r="J53" s="122" t="s">
        <v>81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'2 - Bleskosvod'!J27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78</v>
      </c>
      <c r="AR53" s="126"/>
      <c r="AS53" s="132">
        <v>0</v>
      </c>
      <c r="AT53" s="133">
        <f>ROUND(SUM(AV53:AW53),2)</f>
        <v>0</v>
      </c>
      <c r="AU53" s="134">
        <f>'2 - Bleskosvod'!P80</f>
        <v>0</v>
      </c>
      <c r="AV53" s="133">
        <f>'2 - Bleskosvod'!J30</f>
        <v>0</v>
      </c>
      <c r="AW53" s="133">
        <f>'2 - Bleskosvod'!J31</f>
        <v>0</v>
      </c>
      <c r="AX53" s="133">
        <f>'2 - Bleskosvod'!J32</f>
        <v>0</v>
      </c>
      <c r="AY53" s="133">
        <f>'2 - Bleskosvod'!J33</f>
        <v>0</v>
      </c>
      <c r="AZ53" s="133">
        <f>'2 - Bleskosvod'!F30</f>
        <v>0</v>
      </c>
      <c r="BA53" s="133">
        <f>'2 - Bleskosvod'!F31</f>
        <v>0</v>
      </c>
      <c r="BB53" s="133">
        <f>'2 - Bleskosvod'!F32</f>
        <v>0</v>
      </c>
      <c r="BC53" s="133">
        <f>'2 - Bleskosvod'!F33</f>
        <v>0</v>
      </c>
      <c r="BD53" s="135">
        <f>'2 - Bleskosvod'!F34</f>
        <v>0</v>
      </c>
      <c r="BT53" s="131" t="s">
        <v>76</v>
      </c>
      <c r="BV53" s="131" t="s">
        <v>73</v>
      </c>
      <c r="BW53" s="131" t="s">
        <v>82</v>
      </c>
      <c r="BX53" s="131" t="s">
        <v>7</v>
      </c>
      <c r="CL53" s="131" t="s">
        <v>21</v>
      </c>
      <c r="CM53" s="131" t="s">
        <v>76</v>
      </c>
    </row>
    <row r="54" s="1" customFormat="1" ht="30" customHeight="1">
      <c r="B54" s="46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2"/>
    </row>
    <row r="55" s="1" customFormat="1" ht="6.96" customHeight="1">
      <c r="B55" s="67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72"/>
    </row>
  </sheetData>
  <sheetProtection sheet="1" formatColumns="0" formatRows="0" objects="1" scenarios="1" spinCount="100000" saltValue="0rMy8v3qI/hKSOd21EZ/SDRjxbxIguf9wlB6ZyvLd4Mwbu/aJXZ5I7ilE4DeBGkusPH0zAakbd2NVF2piinzng==" hashValue="0tluA/1ggHZzzkvS++Dbgg+QsBFCMXP49Bth3zotjSTIkk8329yKOufaNVBcoqPvaE1K5wpfCmTlbt8AeGUNIA==" algorithmName="SHA-512" password="CC35"/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1 - Oprava střešní krytiny'!C2" display="/"/>
    <hyperlink ref="A53" location="'2 - Bleskosvod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83</v>
      </c>
      <c r="G1" s="139" t="s">
        <v>84</v>
      </c>
      <c r="H1" s="139"/>
      <c r="I1" s="140"/>
      <c r="J1" s="139" t="s">
        <v>85</v>
      </c>
      <c r="K1" s="138" t="s">
        <v>86</v>
      </c>
      <c r="L1" s="139" t="s">
        <v>87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79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76</v>
      </c>
    </row>
    <row r="4" ht="36.96" customHeight="1">
      <c r="B4" s="28"/>
      <c r="C4" s="29"/>
      <c r="D4" s="30" t="s">
        <v>88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Oprava střešní krytiny, Mariánská č.p. 204, Česká Lípa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89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90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4. 10. 2017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37</v>
      </c>
      <c r="E27" s="47"/>
      <c r="F27" s="47"/>
      <c r="G27" s="47"/>
      <c r="H27" s="47"/>
      <c r="I27" s="144"/>
      <c r="J27" s="155">
        <f>ROUND(J95,2)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39</v>
      </c>
      <c r="G29" s="47"/>
      <c r="H29" s="47"/>
      <c r="I29" s="156" t="s">
        <v>38</v>
      </c>
      <c r="J29" s="52" t="s">
        <v>40</v>
      </c>
      <c r="K29" s="51"/>
    </row>
    <row r="30" s="1" customFormat="1" ht="14.4" customHeight="1">
      <c r="B30" s="46"/>
      <c r="C30" s="47"/>
      <c r="D30" s="55" t="s">
        <v>41</v>
      </c>
      <c r="E30" s="55" t="s">
        <v>42</v>
      </c>
      <c r="F30" s="157">
        <f>ROUND(SUM(BE95:BE411), 2)</f>
        <v>0</v>
      </c>
      <c r="G30" s="47"/>
      <c r="H30" s="47"/>
      <c r="I30" s="158">
        <v>0.20999999999999999</v>
      </c>
      <c r="J30" s="157">
        <f>ROUND(ROUND((SUM(BE95:BE411)), 2)*I30, 2)</f>
        <v>0</v>
      </c>
      <c r="K30" s="51"/>
    </row>
    <row r="31" s="1" customFormat="1" ht="14.4" customHeight="1">
      <c r="B31" s="46"/>
      <c r="C31" s="47"/>
      <c r="D31" s="47"/>
      <c r="E31" s="55" t="s">
        <v>43</v>
      </c>
      <c r="F31" s="157">
        <f>ROUND(SUM(BF95:BF411), 2)</f>
        <v>0</v>
      </c>
      <c r="G31" s="47"/>
      <c r="H31" s="47"/>
      <c r="I31" s="158">
        <v>0.14999999999999999</v>
      </c>
      <c r="J31" s="157">
        <f>ROUND(ROUND((SUM(BF95:BF411)),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44</v>
      </c>
      <c r="F32" s="157">
        <f>ROUND(SUM(BG95:BG411),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57">
        <f>ROUND(SUM(BH95:BH411),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57">
        <f>ROUND(SUM(BI95:BI411),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47</v>
      </c>
      <c r="E36" s="98"/>
      <c r="F36" s="98"/>
      <c r="G36" s="161" t="s">
        <v>48</v>
      </c>
      <c r="H36" s="162" t="s">
        <v>49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91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Oprava střešní krytiny, Mariánská č.p. 204, Česká Lípa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89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1 - Oprava střešní krytiny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Česká Lípa</v>
      </c>
      <c r="G49" s="47"/>
      <c r="H49" s="47"/>
      <c r="I49" s="146" t="s">
        <v>25</v>
      </c>
      <c r="J49" s="147" t="str">
        <f>IF(J12="","",J12)</f>
        <v>4. 10. 2017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>Ing. Kateřina Iwanejko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92</v>
      </c>
      <c r="D54" s="159"/>
      <c r="E54" s="159"/>
      <c r="F54" s="159"/>
      <c r="G54" s="159"/>
      <c r="H54" s="159"/>
      <c r="I54" s="173"/>
      <c r="J54" s="174" t="s">
        <v>93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94</v>
      </c>
      <c r="D56" s="47"/>
      <c r="E56" s="47"/>
      <c r="F56" s="47"/>
      <c r="G56" s="47"/>
      <c r="H56" s="47"/>
      <c r="I56" s="144"/>
      <c r="J56" s="155">
        <f>J95</f>
        <v>0</v>
      </c>
      <c r="K56" s="51"/>
      <c r="AU56" s="24" t="s">
        <v>95</v>
      </c>
    </row>
    <row r="57" s="7" customFormat="1" ht="24.96" customHeight="1">
      <c r="B57" s="177"/>
      <c r="C57" s="178"/>
      <c r="D57" s="179" t="s">
        <v>96</v>
      </c>
      <c r="E57" s="180"/>
      <c r="F57" s="180"/>
      <c r="G57" s="180"/>
      <c r="H57" s="180"/>
      <c r="I57" s="181"/>
      <c r="J57" s="182">
        <f>J96</f>
        <v>0</v>
      </c>
      <c r="K57" s="183"/>
    </row>
    <row r="58" s="8" customFormat="1" ht="19.92" customHeight="1">
      <c r="B58" s="184"/>
      <c r="C58" s="185"/>
      <c r="D58" s="186" t="s">
        <v>97</v>
      </c>
      <c r="E58" s="187"/>
      <c r="F58" s="187"/>
      <c r="G58" s="187"/>
      <c r="H58" s="187"/>
      <c r="I58" s="188"/>
      <c r="J58" s="189">
        <f>J97</f>
        <v>0</v>
      </c>
      <c r="K58" s="190"/>
    </row>
    <row r="59" s="8" customFormat="1" ht="19.92" customHeight="1">
      <c r="B59" s="184"/>
      <c r="C59" s="185"/>
      <c r="D59" s="186" t="s">
        <v>98</v>
      </c>
      <c r="E59" s="187"/>
      <c r="F59" s="187"/>
      <c r="G59" s="187"/>
      <c r="H59" s="187"/>
      <c r="I59" s="188"/>
      <c r="J59" s="189">
        <f>J102</f>
        <v>0</v>
      </c>
      <c r="K59" s="190"/>
    </row>
    <row r="60" s="8" customFormat="1" ht="19.92" customHeight="1">
      <c r="B60" s="184"/>
      <c r="C60" s="185"/>
      <c r="D60" s="186" t="s">
        <v>99</v>
      </c>
      <c r="E60" s="187"/>
      <c r="F60" s="187"/>
      <c r="G60" s="187"/>
      <c r="H60" s="187"/>
      <c r="I60" s="188"/>
      <c r="J60" s="189">
        <f>J119</f>
        <v>0</v>
      </c>
      <c r="K60" s="190"/>
    </row>
    <row r="61" s="8" customFormat="1" ht="19.92" customHeight="1">
      <c r="B61" s="184"/>
      <c r="C61" s="185"/>
      <c r="D61" s="186" t="s">
        <v>100</v>
      </c>
      <c r="E61" s="187"/>
      <c r="F61" s="187"/>
      <c r="G61" s="187"/>
      <c r="H61" s="187"/>
      <c r="I61" s="188"/>
      <c r="J61" s="189">
        <f>J136</f>
        <v>0</v>
      </c>
      <c r="K61" s="190"/>
    </row>
    <row r="62" s="8" customFormat="1" ht="19.92" customHeight="1">
      <c r="B62" s="184"/>
      <c r="C62" s="185"/>
      <c r="D62" s="186" t="s">
        <v>101</v>
      </c>
      <c r="E62" s="187"/>
      <c r="F62" s="187"/>
      <c r="G62" s="187"/>
      <c r="H62" s="187"/>
      <c r="I62" s="188"/>
      <c r="J62" s="189">
        <f>J150</f>
        <v>0</v>
      </c>
      <c r="K62" s="190"/>
    </row>
    <row r="63" s="7" customFormat="1" ht="24.96" customHeight="1">
      <c r="B63" s="177"/>
      <c r="C63" s="178"/>
      <c r="D63" s="179" t="s">
        <v>102</v>
      </c>
      <c r="E63" s="180"/>
      <c r="F63" s="180"/>
      <c r="G63" s="180"/>
      <c r="H63" s="180"/>
      <c r="I63" s="181"/>
      <c r="J63" s="182">
        <f>J153</f>
        <v>0</v>
      </c>
      <c r="K63" s="183"/>
    </row>
    <row r="64" s="8" customFormat="1" ht="19.92" customHeight="1">
      <c r="B64" s="184"/>
      <c r="C64" s="185"/>
      <c r="D64" s="186" t="s">
        <v>103</v>
      </c>
      <c r="E64" s="187"/>
      <c r="F64" s="187"/>
      <c r="G64" s="187"/>
      <c r="H64" s="187"/>
      <c r="I64" s="188"/>
      <c r="J64" s="189">
        <f>J154</f>
        <v>0</v>
      </c>
      <c r="K64" s="190"/>
    </row>
    <row r="65" s="8" customFormat="1" ht="19.92" customHeight="1">
      <c r="B65" s="184"/>
      <c r="C65" s="185"/>
      <c r="D65" s="186" t="s">
        <v>104</v>
      </c>
      <c r="E65" s="187"/>
      <c r="F65" s="187"/>
      <c r="G65" s="187"/>
      <c r="H65" s="187"/>
      <c r="I65" s="188"/>
      <c r="J65" s="189">
        <f>J172</f>
        <v>0</v>
      </c>
      <c r="K65" s="190"/>
    </row>
    <row r="66" s="8" customFormat="1" ht="19.92" customHeight="1">
      <c r="B66" s="184"/>
      <c r="C66" s="185"/>
      <c r="D66" s="186" t="s">
        <v>105</v>
      </c>
      <c r="E66" s="187"/>
      <c r="F66" s="187"/>
      <c r="G66" s="187"/>
      <c r="H66" s="187"/>
      <c r="I66" s="188"/>
      <c r="J66" s="189">
        <f>J258</f>
        <v>0</v>
      </c>
      <c r="K66" s="190"/>
    </row>
    <row r="67" s="8" customFormat="1" ht="19.92" customHeight="1">
      <c r="B67" s="184"/>
      <c r="C67" s="185"/>
      <c r="D67" s="186" t="s">
        <v>106</v>
      </c>
      <c r="E67" s="187"/>
      <c r="F67" s="187"/>
      <c r="G67" s="187"/>
      <c r="H67" s="187"/>
      <c r="I67" s="188"/>
      <c r="J67" s="189">
        <f>J318</f>
        <v>0</v>
      </c>
      <c r="K67" s="190"/>
    </row>
    <row r="68" s="8" customFormat="1" ht="19.92" customHeight="1">
      <c r="B68" s="184"/>
      <c r="C68" s="185"/>
      <c r="D68" s="186" t="s">
        <v>107</v>
      </c>
      <c r="E68" s="187"/>
      <c r="F68" s="187"/>
      <c r="G68" s="187"/>
      <c r="H68" s="187"/>
      <c r="I68" s="188"/>
      <c r="J68" s="189">
        <f>J379</f>
        <v>0</v>
      </c>
      <c r="K68" s="190"/>
    </row>
    <row r="69" s="8" customFormat="1" ht="19.92" customHeight="1">
      <c r="B69" s="184"/>
      <c r="C69" s="185"/>
      <c r="D69" s="186" t="s">
        <v>108</v>
      </c>
      <c r="E69" s="187"/>
      <c r="F69" s="187"/>
      <c r="G69" s="187"/>
      <c r="H69" s="187"/>
      <c r="I69" s="188"/>
      <c r="J69" s="189">
        <f>J383</f>
        <v>0</v>
      </c>
      <c r="K69" s="190"/>
    </row>
    <row r="70" s="7" customFormat="1" ht="24.96" customHeight="1">
      <c r="B70" s="177"/>
      <c r="C70" s="178"/>
      <c r="D70" s="179" t="s">
        <v>109</v>
      </c>
      <c r="E70" s="180"/>
      <c r="F70" s="180"/>
      <c r="G70" s="180"/>
      <c r="H70" s="180"/>
      <c r="I70" s="181"/>
      <c r="J70" s="182">
        <f>J393</f>
        <v>0</v>
      </c>
      <c r="K70" s="183"/>
    </row>
    <row r="71" s="8" customFormat="1" ht="19.92" customHeight="1">
      <c r="B71" s="184"/>
      <c r="C71" s="185"/>
      <c r="D71" s="186" t="s">
        <v>110</v>
      </c>
      <c r="E71" s="187"/>
      <c r="F71" s="187"/>
      <c r="G71" s="187"/>
      <c r="H71" s="187"/>
      <c r="I71" s="188"/>
      <c r="J71" s="189">
        <f>J394</f>
        <v>0</v>
      </c>
      <c r="K71" s="190"/>
    </row>
    <row r="72" s="8" customFormat="1" ht="19.92" customHeight="1">
      <c r="B72" s="184"/>
      <c r="C72" s="185"/>
      <c r="D72" s="186" t="s">
        <v>111</v>
      </c>
      <c r="E72" s="187"/>
      <c r="F72" s="187"/>
      <c r="G72" s="187"/>
      <c r="H72" s="187"/>
      <c r="I72" s="188"/>
      <c r="J72" s="189">
        <f>J397</f>
        <v>0</v>
      </c>
      <c r="K72" s="190"/>
    </row>
    <row r="73" s="8" customFormat="1" ht="19.92" customHeight="1">
      <c r="B73" s="184"/>
      <c r="C73" s="185"/>
      <c r="D73" s="186" t="s">
        <v>112</v>
      </c>
      <c r="E73" s="187"/>
      <c r="F73" s="187"/>
      <c r="G73" s="187"/>
      <c r="H73" s="187"/>
      <c r="I73" s="188"/>
      <c r="J73" s="189">
        <f>J400</f>
        <v>0</v>
      </c>
      <c r="K73" s="190"/>
    </row>
    <row r="74" s="8" customFormat="1" ht="19.92" customHeight="1">
      <c r="B74" s="184"/>
      <c r="C74" s="185"/>
      <c r="D74" s="186" t="s">
        <v>113</v>
      </c>
      <c r="E74" s="187"/>
      <c r="F74" s="187"/>
      <c r="G74" s="187"/>
      <c r="H74" s="187"/>
      <c r="I74" s="188"/>
      <c r="J74" s="189">
        <f>J404</f>
        <v>0</v>
      </c>
      <c r="K74" s="190"/>
    </row>
    <row r="75" s="8" customFormat="1" ht="19.92" customHeight="1">
      <c r="B75" s="184"/>
      <c r="C75" s="185"/>
      <c r="D75" s="186" t="s">
        <v>114</v>
      </c>
      <c r="E75" s="187"/>
      <c r="F75" s="187"/>
      <c r="G75" s="187"/>
      <c r="H75" s="187"/>
      <c r="I75" s="188"/>
      <c r="J75" s="189">
        <f>J407</f>
        <v>0</v>
      </c>
      <c r="K75" s="190"/>
    </row>
    <row r="76" s="1" customFormat="1" ht="21.84" customHeight="1">
      <c r="B76" s="46"/>
      <c r="C76" s="47"/>
      <c r="D76" s="47"/>
      <c r="E76" s="47"/>
      <c r="F76" s="47"/>
      <c r="G76" s="47"/>
      <c r="H76" s="47"/>
      <c r="I76" s="144"/>
      <c r="J76" s="47"/>
      <c r="K76" s="51"/>
    </row>
    <row r="77" s="1" customFormat="1" ht="6.96" customHeight="1">
      <c r="B77" s="67"/>
      <c r="C77" s="68"/>
      <c r="D77" s="68"/>
      <c r="E77" s="68"/>
      <c r="F77" s="68"/>
      <c r="G77" s="68"/>
      <c r="H77" s="68"/>
      <c r="I77" s="166"/>
      <c r="J77" s="68"/>
      <c r="K77" s="69"/>
    </row>
    <row r="81" s="1" customFormat="1" ht="6.96" customHeight="1">
      <c r="B81" s="70"/>
      <c r="C81" s="71"/>
      <c r="D81" s="71"/>
      <c r="E81" s="71"/>
      <c r="F81" s="71"/>
      <c r="G81" s="71"/>
      <c r="H81" s="71"/>
      <c r="I81" s="169"/>
      <c r="J81" s="71"/>
      <c r="K81" s="71"/>
      <c r="L81" s="72"/>
    </row>
    <row r="82" s="1" customFormat="1" ht="36.96" customHeight="1">
      <c r="B82" s="46"/>
      <c r="C82" s="73" t="s">
        <v>115</v>
      </c>
      <c r="D82" s="74"/>
      <c r="E82" s="74"/>
      <c r="F82" s="74"/>
      <c r="G82" s="74"/>
      <c r="H82" s="74"/>
      <c r="I82" s="191"/>
      <c r="J82" s="74"/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191"/>
      <c r="J83" s="74"/>
      <c r="K83" s="74"/>
      <c r="L83" s="72"/>
    </row>
    <row r="84" s="1" customFormat="1" ht="14.4" customHeight="1">
      <c r="B84" s="46"/>
      <c r="C84" s="76" t="s">
        <v>18</v>
      </c>
      <c r="D84" s="74"/>
      <c r="E84" s="74"/>
      <c r="F84" s="74"/>
      <c r="G84" s="74"/>
      <c r="H84" s="74"/>
      <c r="I84" s="191"/>
      <c r="J84" s="74"/>
      <c r="K84" s="74"/>
      <c r="L84" s="72"/>
    </row>
    <row r="85" s="1" customFormat="1" ht="16.5" customHeight="1">
      <c r="B85" s="46"/>
      <c r="C85" s="74"/>
      <c r="D85" s="74"/>
      <c r="E85" s="192" t="str">
        <f>E7</f>
        <v>Oprava střešní krytiny, Mariánská č.p. 204, Česká Lípa</v>
      </c>
      <c r="F85" s="76"/>
      <c r="G85" s="76"/>
      <c r="H85" s="76"/>
      <c r="I85" s="191"/>
      <c r="J85" s="74"/>
      <c r="K85" s="74"/>
      <c r="L85" s="72"/>
    </row>
    <row r="86" s="1" customFormat="1" ht="14.4" customHeight="1">
      <c r="B86" s="46"/>
      <c r="C86" s="76" t="s">
        <v>89</v>
      </c>
      <c r="D86" s="74"/>
      <c r="E86" s="74"/>
      <c r="F86" s="74"/>
      <c r="G86" s="74"/>
      <c r="H86" s="74"/>
      <c r="I86" s="191"/>
      <c r="J86" s="74"/>
      <c r="K86" s="74"/>
      <c r="L86" s="72"/>
    </row>
    <row r="87" s="1" customFormat="1" ht="17.25" customHeight="1">
      <c r="B87" s="46"/>
      <c r="C87" s="74"/>
      <c r="D87" s="74"/>
      <c r="E87" s="82" t="str">
        <f>E9</f>
        <v>1 - Oprava střešní krytiny</v>
      </c>
      <c r="F87" s="74"/>
      <c r="G87" s="74"/>
      <c r="H87" s="74"/>
      <c r="I87" s="191"/>
      <c r="J87" s="74"/>
      <c r="K87" s="74"/>
      <c r="L87" s="72"/>
    </row>
    <row r="88" s="1" customFormat="1" ht="6.96" customHeight="1">
      <c r="B88" s="46"/>
      <c r="C88" s="74"/>
      <c r="D88" s="74"/>
      <c r="E88" s="74"/>
      <c r="F88" s="74"/>
      <c r="G88" s="74"/>
      <c r="H88" s="74"/>
      <c r="I88" s="191"/>
      <c r="J88" s="74"/>
      <c r="K88" s="74"/>
      <c r="L88" s="72"/>
    </row>
    <row r="89" s="1" customFormat="1" ht="18" customHeight="1">
      <c r="B89" s="46"/>
      <c r="C89" s="76" t="s">
        <v>23</v>
      </c>
      <c r="D89" s="74"/>
      <c r="E89" s="74"/>
      <c r="F89" s="193" t="str">
        <f>F12</f>
        <v>Česká Lípa</v>
      </c>
      <c r="G89" s="74"/>
      <c r="H89" s="74"/>
      <c r="I89" s="194" t="s">
        <v>25</v>
      </c>
      <c r="J89" s="85" t="str">
        <f>IF(J12="","",J12)</f>
        <v>4. 10. 2017</v>
      </c>
      <c r="K89" s="74"/>
      <c r="L89" s="72"/>
    </row>
    <row r="90" s="1" customFormat="1" ht="6.96" customHeight="1">
      <c r="B90" s="46"/>
      <c r="C90" s="74"/>
      <c r="D90" s="74"/>
      <c r="E90" s="74"/>
      <c r="F90" s="74"/>
      <c r="G90" s="74"/>
      <c r="H90" s="74"/>
      <c r="I90" s="191"/>
      <c r="J90" s="74"/>
      <c r="K90" s="74"/>
      <c r="L90" s="72"/>
    </row>
    <row r="91" s="1" customFormat="1">
      <c r="B91" s="46"/>
      <c r="C91" s="76" t="s">
        <v>27</v>
      </c>
      <c r="D91" s="74"/>
      <c r="E91" s="74"/>
      <c r="F91" s="193" t="str">
        <f>E15</f>
        <v xml:space="preserve"> </v>
      </c>
      <c r="G91" s="74"/>
      <c r="H91" s="74"/>
      <c r="I91" s="194" t="s">
        <v>33</v>
      </c>
      <c r="J91" s="193" t="str">
        <f>E21</f>
        <v>Ing. Kateřina Iwanejko</v>
      </c>
      <c r="K91" s="74"/>
      <c r="L91" s="72"/>
    </row>
    <row r="92" s="1" customFormat="1" ht="14.4" customHeight="1">
      <c r="B92" s="46"/>
      <c r="C92" s="76" t="s">
        <v>31</v>
      </c>
      <c r="D92" s="74"/>
      <c r="E92" s="74"/>
      <c r="F92" s="193" t="str">
        <f>IF(E18="","",E18)</f>
        <v/>
      </c>
      <c r="G92" s="74"/>
      <c r="H92" s="74"/>
      <c r="I92" s="191"/>
      <c r="J92" s="74"/>
      <c r="K92" s="74"/>
      <c r="L92" s="72"/>
    </row>
    <row r="93" s="1" customFormat="1" ht="10.32" customHeight="1">
      <c r="B93" s="46"/>
      <c r="C93" s="74"/>
      <c r="D93" s="74"/>
      <c r="E93" s="74"/>
      <c r="F93" s="74"/>
      <c r="G93" s="74"/>
      <c r="H93" s="74"/>
      <c r="I93" s="191"/>
      <c r="J93" s="74"/>
      <c r="K93" s="74"/>
      <c r="L93" s="72"/>
    </row>
    <row r="94" s="9" customFormat="1" ht="29.28" customHeight="1">
      <c r="B94" s="195"/>
      <c r="C94" s="196" t="s">
        <v>116</v>
      </c>
      <c r="D94" s="197" t="s">
        <v>56</v>
      </c>
      <c r="E94" s="197" t="s">
        <v>52</v>
      </c>
      <c r="F94" s="197" t="s">
        <v>117</v>
      </c>
      <c r="G94" s="197" t="s">
        <v>118</v>
      </c>
      <c r="H94" s="197" t="s">
        <v>119</v>
      </c>
      <c r="I94" s="198" t="s">
        <v>120</v>
      </c>
      <c r="J94" s="197" t="s">
        <v>93</v>
      </c>
      <c r="K94" s="199" t="s">
        <v>121</v>
      </c>
      <c r="L94" s="200"/>
      <c r="M94" s="102" t="s">
        <v>122</v>
      </c>
      <c r="N94" s="103" t="s">
        <v>41</v>
      </c>
      <c r="O94" s="103" t="s">
        <v>123</v>
      </c>
      <c r="P94" s="103" t="s">
        <v>124</v>
      </c>
      <c r="Q94" s="103" t="s">
        <v>125</v>
      </c>
      <c r="R94" s="103" t="s">
        <v>126</v>
      </c>
      <c r="S94" s="103" t="s">
        <v>127</v>
      </c>
      <c r="T94" s="104" t="s">
        <v>128</v>
      </c>
    </row>
    <row r="95" s="1" customFormat="1" ht="29.28" customHeight="1">
      <c r="B95" s="46"/>
      <c r="C95" s="108" t="s">
        <v>94</v>
      </c>
      <c r="D95" s="74"/>
      <c r="E95" s="74"/>
      <c r="F95" s="74"/>
      <c r="G95" s="74"/>
      <c r="H95" s="74"/>
      <c r="I95" s="191"/>
      <c r="J95" s="201">
        <f>BK95</f>
        <v>0</v>
      </c>
      <c r="K95" s="74"/>
      <c r="L95" s="72"/>
      <c r="M95" s="105"/>
      <c r="N95" s="106"/>
      <c r="O95" s="106"/>
      <c r="P95" s="202">
        <f>P96+P153+P393</f>
        <v>0</v>
      </c>
      <c r="Q95" s="106"/>
      <c r="R95" s="202">
        <f>R96+R153+R393</f>
        <v>7.4338582926260006</v>
      </c>
      <c r="S95" s="106"/>
      <c r="T95" s="203">
        <f>T96+T153+T393</f>
        <v>33.155473700000002</v>
      </c>
      <c r="AT95" s="24" t="s">
        <v>70</v>
      </c>
      <c r="AU95" s="24" t="s">
        <v>95</v>
      </c>
      <c r="BK95" s="204">
        <f>BK96+BK153+BK393</f>
        <v>0</v>
      </c>
    </row>
    <row r="96" s="10" customFormat="1" ht="37.44" customHeight="1">
      <c r="B96" s="205"/>
      <c r="C96" s="206"/>
      <c r="D96" s="207" t="s">
        <v>70</v>
      </c>
      <c r="E96" s="208" t="s">
        <v>129</v>
      </c>
      <c r="F96" s="208" t="s">
        <v>130</v>
      </c>
      <c r="G96" s="206"/>
      <c r="H96" s="206"/>
      <c r="I96" s="209"/>
      <c r="J96" s="210">
        <f>BK96</f>
        <v>0</v>
      </c>
      <c r="K96" s="206"/>
      <c r="L96" s="211"/>
      <c r="M96" s="212"/>
      <c r="N96" s="213"/>
      <c r="O96" s="213"/>
      <c r="P96" s="214">
        <f>P97+P102+P119+P136+P150</f>
        <v>0</v>
      </c>
      <c r="Q96" s="213"/>
      <c r="R96" s="214">
        <f>R97+R102+R119+R136+R150</f>
        <v>1.59181404</v>
      </c>
      <c r="S96" s="213"/>
      <c r="T96" s="215">
        <f>T97+T102+T119+T136+T150</f>
        <v>2.3999999999999999</v>
      </c>
      <c r="AR96" s="216" t="s">
        <v>76</v>
      </c>
      <c r="AT96" s="217" t="s">
        <v>70</v>
      </c>
      <c r="AU96" s="217" t="s">
        <v>71</v>
      </c>
      <c r="AY96" s="216" t="s">
        <v>131</v>
      </c>
      <c r="BK96" s="218">
        <f>BK97+BK102+BK119+BK136+BK150</f>
        <v>0</v>
      </c>
    </row>
    <row r="97" s="10" customFormat="1" ht="19.92" customHeight="1">
      <c r="B97" s="205"/>
      <c r="C97" s="206"/>
      <c r="D97" s="207" t="s">
        <v>70</v>
      </c>
      <c r="E97" s="219" t="s">
        <v>132</v>
      </c>
      <c r="F97" s="219" t="s">
        <v>133</v>
      </c>
      <c r="G97" s="206"/>
      <c r="H97" s="206"/>
      <c r="I97" s="209"/>
      <c r="J97" s="220">
        <f>BK97</f>
        <v>0</v>
      </c>
      <c r="K97" s="206"/>
      <c r="L97" s="211"/>
      <c r="M97" s="212"/>
      <c r="N97" s="213"/>
      <c r="O97" s="213"/>
      <c r="P97" s="214">
        <f>SUM(P98:P101)</f>
        <v>0</v>
      </c>
      <c r="Q97" s="213"/>
      <c r="R97" s="214">
        <f>SUM(R98:R101)</f>
        <v>0.84365000000000001</v>
      </c>
      <c r="S97" s="213"/>
      <c r="T97" s="215">
        <f>SUM(T98:T101)</f>
        <v>0</v>
      </c>
      <c r="AR97" s="216" t="s">
        <v>76</v>
      </c>
      <c r="AT97" s="217" t="s">
        <v>70</v>
      </c>
      <c r="AU97" s="217" t="s">
        <v>76</v>
      </c>
      <c r="AY97" s="216" t="s">
        <v>131</v>
      </c>
      <c r="BK97" s="218">
        <f>SUM(BK98:BK101)</f>
        <v>0</v>
      </c>
    </row>
    <row r="98" s="1" customFormat="1" ht="25.5" customHeight="1">
      <c r="B98" s="46"/>
      <c r="C98" s="221" t="s">
        <v>76</v>
      </c>
      <c r="D98" s="221" t="s">
        <v>134</v>
      </c>
      <c r="E98" s="222" t="s">
        <v>135</v>
      </c>
      <c r="F98" s="223" t="s">
        <v>136</v>
      </c>
      <c r="G98" s="224" t="s">
        <v>137</v>
      </c>
      <c r="H98" s="225">
        <v>0.5</v>
      </c>
      <c r="I98" s="226"/>
      <c r="J98" s="227">
        <f>ROUND(I98*H98,2)</f>
        <v>0</v>
      </c>
      <c r="K98" s="223" t="s">
        <v>21</v>
      </c>
      <c r="L98" s="72"/>
      <c r="M98" s="228" t="s">
        <v>21</v>
      </c>
      <c r="N98" s="229" t="s">
        <v>43</v>
      </c>
      <c r="O98" s="47"/>
      <c r="P98" s="230">
        <f>O98*H98</f>
        <v>0</v>
      </c>
      <c r="Q98" s="230">
        <v>1.6873</v>
      </c>
      <c r="R98" s="230">
        <f>Q98*H98</f>
        <v>0.84365000000000001</v>
      </c>
      <c r="S98" s="230">
        <v>0</v>
      </c>
      <c r="T98" s="231">
        <f>S98*H98</f>
        <v>0</v>
      </c>
      <c r="AR98" s="24" t="s">
        <v>138</v>
      </c>
      <c r="AT98" s="24" t="s">
        <v>134</v>
      </c>
      <c r="AU98" s="24" t="s">
        <v>80</v>
      </c>
      <c r="AY98" s="24" t="s">
        <v>131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4" t="s">
        <v>80</v>
      </c>
      <c r="BK98" s="232">
        <f>ROUND(I98*H98,2)</f>
        <v>0</v>
      </c>
      <c r="BL98" s="24" t="s">
        <v>138</v>
      </c>
      <c r="BM98" s="24" t="s">
        <v>139</v>
      </c>
    </row>
    <row r="99" s="1" customFormat="1">
      <c r="B99" s="46"/>
      <c r="C99" s="74"/>
      <c r="D99" s="233" t="s">
        <v>140</v>
      </c>
      <c r="E99" s="74"/>
      <c r="F99" s="234" t="s">
        <v>141</v>
      </c>
      <c r="G99" s="74"/>
      <c r="H99" s="74"/>
      <c r="I99" s="191"/>
      <c r="J99" s="74"/>
      <c r="K99" s="74"/>
      <c r="L99" s="72"/>
      <c r="M99" s="235"/>
      <c r="N99" s="47"/>
      <c r="O99" s="47"/>
      <c r="P99" s="47"/>
      <c r="Q99" s="47"/>
      <c r="R99" s="47"/>
      <c r="S99" s="47"/>
      <c r="T99" s="95"/>
      <c r="AT99" s="24" t="s">
        <v>140</v>
      </c>
      <c r="AU99" s="24" t="s">
        <v>80</v>
      </c>
    </row>
    <row r="100" s="11" customFormat="1">
      <c r="B100" s="236"/>
      <c r="C100" s="237"/>
      <c r="D100" s="233" t="s">
        <v>142</v>
      </c>
      <c r="E100" s="238" t="s">
        <v>21</v>
      </c>
      <c r="F100" s="239" t="s">
        <v>143</v>
      </c>
      <c r="G100" s="237"/>
      <c r="H100" s="238" t="s">
        <v>21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AT100" s="245" t="s">
        <v>142</v>
      </c>
      <c r="AU100" s="245" t="s">
        <v>80</v>
      </c>
      <c r="AV100" s="11" t="s">
        <v>76</v>
      </c>
      <c r="AW100" s="11" t="s">
        <v>35</v>
      </c>
      <c r="AX100" s="11" t="s">
        <v>71</v>
      </c>
      <c r="AY100" s="245" t="s">
        <v>131</v>
      </c>
    </row>
    <row r="101" s="12" customFormat="1">
      <c r="B101" s="246"/>
      <c r="C101" s="247"/>
      <c r="D101" s="233" t="s">
        <v>142</v>
      </c>
      <c r="E101" s="248" t="s">
        <v>21</v>
      </c>
      <c r="F101" s="249" t="s">
        <v>144</v>
      </c>
      <c r="G101" s="247"/>
      <c r="H101" s="250">
        <v>0.5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AT101" s="256" t="s">
        <v>142</v>
      </c>
      <c r="AU101" s="256" t="s">
        <v>80</v>
      </c>
      <c r="AV101" s="12" t="s">
        <v>80</v>
      </c>
      <c r="AW101" s="12" t="s">
        <v>35</v>
      </c>
      <c r="AX101" s="12" t="s">
        <v>76</v>
      </c>
      <c r="AY101" s="256" t="s">
        <v>131</v>
      </c>
    </row>
    <row r="102" s="10" customFormat="1" ht="29.88" customHeight="1">
      <c r="B102" s="205"/>
      <c r="C102" s="206"/>
      <c r="D102" s="207" t="s">
        <v>70</v>
      </c>
      <c r="E102" s="219" t="s">
        <v>145</v>
      </c>
      <c r="F102" s="219" t="s">
        <v>146</v>
      </c>
      <c r="G102" s="206"/>
      <c r="H102" s="206"/>
      <c r="I102" s="209"/>
      <c r="J102" s="220">
        <f>BK102</f>
        <v>0</v>
      </c>
      <c r="K102" s="206"/>
      <c r="L102" s="211"/>
      <c r="M102" s="212"/>
      <c r="N102" s="213"/>
      <c r="O102" s="213"/>
      <c r="P102" s="214">
        <f>SUM(P103:P118)</f>
        <v>0</v>
      </c>
      <c r="Q102" s="213"/>
      <c r="R102" s="214">
        <f>SUM(R103:R118)</f>
        <v>0.74816404000000003</v>
      </c>
      <c r="S102" s="213"/>
      <c r="T102" s="215">
        <f>SUM(T103:T118)</f>
        <v>0</v>
      </c>
      <c r="AR102" s="216" t="s">
        <v>76</v>
      </c>
      <c r="AT102" s="217" t="s">
        <v>70</v>
      </c>
      <c r="AU102" s="217" t="s">
        <v>76</v>
      </c>
      <c r="AY102" s="216" t="s">
        <v>131</v>
      </c>
      <c r="BK102" s="218">
        <f>SUM(BK103:BK118)</f>
        <v>0</v>
      </c>
    </row>
    <row r="103" s="1" customFormat="1" ht="16.5" customHeight="1">
      <c r="B103" s="46"/>
      <c r="C103" s="221" t="s">
        <v>80</v>
      </c>
      <c r="D103" s="221" t="s">
        <v>134</v>
      </c>
      <c r="E103" s="222" t="s">
        <v>147</v>
      </c>
      <c r="F103" s="223" t="s">
        <v>148</v>
      </c>
      <c r="G103" s="224" t="s">
        <v>149</v>
      </c>
      <c r="H103" s="225">
        <v>15.08</v>
      </c>
      <c r="I103" s="226"/>
      <c r="J103" s="227">
        <f>ROUND(I103*H103,2)</f>
        <v>0</v>
      </c>
      <c r="K103" s="223" t="s">
        <v>150</v>
      </c>
      <c r="L103" s="72"/>
      <c r="M103" s="228" t="s">
        <v>21</v>
      </c>
      <c r="N103" s="229" t="s">
        <v>43</v>
      </c>
      <c r="O103" s="47"/>
      <c r="P103" s="230">
        <f>O103*H103</f>
        <v>0</v>
      </c>
      <c r="Q103" s="230">
        <v>0.0073499999999999998</v>
      </c>
      <c r="R103" s="230">
        <f>Q103*H103</f>
        <v>0.11083799999999999</v>
      </c>
      <c r="S103" s="230">
        <v>0</v>
      </c>
      <c r="T103" s="231">
        <f>S103*H103</f>
        <v>0</v>
      </c>
      <c r="AR103" s="24" t="s">
        <v>138</v>
      </c>
      <c r="AT103" s="24" t="s">
        <v>134</v>
      </c>
      <c r="AU103" s="24" t="s">
        <v>80</v>
      </c>
      <c r="AY103" s="24" t="s">
        <v>131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4" t="s">
        <v>80</v>
      </c>
      <c r="BK103" s="232">
        <f>ROUND(I103*H103,2)</f>
        <v>0</v>
      </c>
      <c r="BL103" s="24" t="s">
        <v>138</v>
      </c>
      <c r="BM103" s="24" t="s">
        <v>151</v>
      </c>
    </row>
    <row r="104" s="1" customFormat="1">
      <c r="B104" s="46"/>
      <c r="C104" s="74"/>
      <c r="D104" s="233" t="s">
        <v>140</v>
      </c>
      <c r="E104" s="74"/>
      <c r="F104" s="234" t="s">
        <v>152</v>
      </c>
      <c r="G104" s="74"/>
      <c r="H104" s="74"/>
      <c r="I104" s="191"/>
      <c r="J104" s="74"/>
      <c r="K104" s="74"/>
      <c r="L104" s="72"/>
      <c r="M104" s="235"/>
      <c r="N104" s="47"/>
      <c r="O104" s="47"/>
      <c r="P104" s="47"/>
      <c r="Q104" s="47"/>
      <c r="R104" s="47"/>
      <c r="S104" s="47"/>
      <c r="T104" s="95"/>
      <c r="AT104" s="24" t="s">
        <v>140</v>
      </c>
      <c r="AU104" s="24" t="s">
        <v>80</v>
      </c>
    </row>
    <row r="105" s="11" customFormat="1">
      <c r="B105" s="236"/>
      <c r="C105" s="237"/>
      <c r="D105" s="233" t="s">
        <v>142</v>
      </c>
      <c r="E105" s="238" t="s">
        <v>21</v>
      </c>
      <c r="F105" s="239" t="s">
        <v>153</v>
      </c>
      <c r="G105" s="237"/>
      <c r="H105" s="238" t="s">
        <v>21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AT105" s="245" t="s">
        <v>142</v>
      </c>
      <c r="AU105" s="245" t="s">
        <v>80</v>
      </c>
      <c r="AV105" s="11" t="s">
        <v>76</v>
      </c>
      <c r="AW105" s="11" t="s">
        <v>35</v>
      </c>
      <c r="AX105" s="11" t="s">
        <v>71</v>
      </c>
      <c r="AY105" s="245" t="s">
        <v>131</v>
      </c>
    </row>
    <row r="106" s="12" customFormat="1">
      <c r="B106" s="246"/>
      <c r="C106" s="247"/>
      <c r="D106" s="233" t="s">
        <v>142</v>
      </c>
      <c r="E106" s="248" t="s">
        <v>21</v>
      </c>
      <c r="F106" s="249" t="s">
        <v>154</v>
      </c>
      <c r="G106" s="247"/>
      <c r="H106" s="250">
        <v>15.08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AT106" s="256" t="s">
        <v>142</v>
      </c>
      <c r="AU106" s="256" t="s">
        <v>80</v>
      </c>
      <c r="AV106" s="12" t="s">
        <v>80</v>
      </c>
      <c r="AW106" s="12" t="s">
        <v>35</v>
      </c>
      <c r="AX106" s="12" t="s">
        <v>76</v>
      </c>
      <c r="AY106" s="256" t="s">
        <v>131</v>
      </c>
    </row>
    <row r="107" s="1" customFormat="1" ht="16.5" customHeight="1">
      <c r="B107" s="46"/>
      <c r="C107" s="221" t="s">
        <v>132</v>
      </c>
      <c r="D107" s="221" t="s">
        <v>134</v>
      </c>
      <c r="E107" s="222" t="s">
        <v>155</v>
      </c>
      <c r="F107" s="223" t="s">
        <v>156</v>
      </c>
      <c r="G107" s="224" t="s">
        <v>149</v>
      </c>
      <c r="H107" s="225">
        <v>15.08</v>
      </c>
      <c r="I107" s="226"/>
      <c r="J107" s="227">
        <f>ROUND(I107*H107,2)</f>
        <v>0</v>
      </c>
      <c r="K107" s="223" t="s">
        <v>150</v>
      </c>
      <c r="L107" s="72"/>
      <c r="M107" s="228" t="s">
        <v>21</v>
      </c>
      <c r="N107" s="229" t="s">
        <v>43</v>
      </c>
      <c r="O107" s="47"/>
      <c r="P107" s="230">
        <f>O107*H107</f>
        <v>0</v>
      </c>
      <c r="Q107" s="230">
        <v>0.000263</v>
      </c>
      <c r="R107" s="230">
        <f>Q107*H107</f>
        <v>0.0039660399999999997</v>
      </c>
      <c r="S107" s="230">
        <v>0</v>
      </c>
      <c r="T107" s="231">
        <f>S107*H107</f>
        <v>0</v>
      </c>
      <c r="AR107" s="24" t="s">
        <v>138</v>
      </c>
      <c r="AT107" s="24" t="s">
        <v>134</v>
      </c>
      <c r="AU107" s="24" t="s">
        <v>80</v>
      </c>
      <c r="AY107" s="24" t="s">
        <v>131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4" t="s">
        <v>80</v>
      </c>
      <c r="BK107" s="232">
        <f>ROUND(I107*H107,2)</f>
        <v>0</v>
      </c>
      <c r="BL107" s="24" t="s">
        <v>138</v>
      </c>
      <c r="BM107" s="24" t="s">
        <v>157</v>
      </c>
    </row>
    <row r="108" s="1" customFormat="1">
      <c r="B108" s="46"/>
      <c r="C108" s="74"/>
      <c r="D108" s="233" t="s">
        <v>140</v>
      </c>
      <c r="E108" s="74"/>
      <c r="F108" s="234" t="s">
        <v>158</v>
      </c>
      <c r="G108" s="74"/>
      <c r="H108" s="74"/>
      <c r="I108" s="191"/>
      <c r="J108" s="74"/>
      <c r="K108" s="74"/>
      <c r="L108" s="72"/>
      <c r="M108" s="235"/>
      <c r="N108" s="47"/>
      <c r="O108" s="47"/>
      <c r="P108" s="47"/>
      <c r="Q108" s="47"/>
      <c r="R108" s="47"/>
      <c r="S108" s="47"/>
      <c r="T108" s="95"/>
      <c r="AT108" s="24" t="s">
        <v>140</v>
      </c>
      <c r="AU108" s="24" t="s">
        <v>80</v>
      </c>
    </row>
    <row r="109" s="11" customFormat="1">
      <c r="B109" s="236"/>
      <c r="C109" s="237"/>
      <c r="D109" s="233" t="s">
        <v>142</v>
      </c>
      <c r="E109" s="238" t="s">
        <v>21</v>
      </c>
      <c r="F109" s="239" t="s">
        <v>153</v>
      </c>
      <c r="G109" s="237"/>
      <c r="H109" s="238" t="s">
        <v>21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AT109" s="245" t="s">
        <v>142</v>
      </c>
      <c r="AU109" s="245" t="s">
        <v>80</v>
      </c>
      <c r="AV109" s="11" t="s">
        <v>76</v>
      </c>
      <c r="AW109" s="11" t="s">
        <v>35</v>
      </c>
      <c r="AX109" s="11" t="s">
        <v>71</v>
      </c>
      <c r="AY109" s="245" t="s">
        <v>131</v>
      </c>
    </row>
    <row r="110" s="12" customFormat="1">
      <c r="B110" s="246"/>
      <c r="C110" s="247"/>
      <c r="D110" s="233" t="s">
        <v>142</v>
      </c>
      <c r="E110" s="248" t="s">
        <v>21</v>
      </c>
      <c r="F110" s="249" t="s">
        <v>154</v>
      </c>
      <c r="G110" s="247"/>
      <c r="H110" s="250">
        <v>15.08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AT110" s="256" t="s">
        <v>142</v>
      </c>
      <c r="AU110" s="256" t="s">
        <v>80</v>
      </c>
      <c r="AV110" s="12" t="s">
        <v>80</v>
      </c>
      <c r="AW110" s="12" t="s">
        <v>35</v>
      </c>
      <c r="AX110" s="12" t="s">
        <v>76</v>
      </c>
      <c r="AY110" s="256" t="s">
        <v>131</v>
      </c>
    </row>
    <row r="111" s="1" customFormat="1" ht="25.5" customHeight="1">
      <c r="B111" s="46"/>
      <c r="C111" s="221" t="s">
        <v>138</v>
      </c>
      <c r="D111" s="221" t="s">
        <v>134</v>
      </c>
      <c r="E111" s="222" t="s">
        <v>159</v>
      </c>
      <c r="F111" s="223" t="s">
        <v>160</v>
      </c>
      <c r="G111" s="224" t="s">
        <v>149</v>
      </c>
      <c r="H111" s="225">
        <v>15.08</v>
      </c>
      <c r="I111" s="226"/>
      <c r="J111" s="227">
        <f>ROUND(I111*H111,2)</f>
        <v>0</v>
      </c>
      <c r="K111" s="223" t="s">
        <v>150</v>
      </c>
      <c r="L111" s="72"/>
      <c r="M111" s="228" t="s">
        <v>21</v>
      </c>
      <c r="N111" s="229" t="s">
        <v>43</v>
      </c>
      <c r="O111" s="47"/>
      <c r="P111" s="230">
        <f>O111*H111</f>
        <v>0</v>
      </c>
      <c r="Q111" s="230">
        <v>0.0315</v>
      </c>
      <c r="R111" s="230">
        <f>Q111*H111</f>
        <v>0.47502</v>
      </c>
      <c r="S111" s="230">
        <v>0</v>
      </c>
      <c r="T111" s="231">
        <f>S111*H111</f>
        <v>0</v>
      </c>
      <c r="AR111" s="24" t="s">
        <v>138</v>
      </c>
      <c r="AT111" s="24" t="s">
        <v>134</v>
      </c>
      <c r="AU111" s="24" t="s">
        <v>80</v>
      </c>
      <c r="AY111" s="24" t="s">
        <v>131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4" t="s">
        <v>80</v>
      </c>
      <c r="BK111" s="232">
        <f>ROUND(I111*H111,2)</f>
        <v>0</v>
      </c>
      <c r="BL111" s="24" t="s">
        <v>138</v>
      </c>
      <c r="BM111" s="24" t="s">
        <v>161</v>
      </c>
    </row>
    <row r="112" s="1" customFormat="1">
      <c r="B112" s="46"/>
      <c r="C112" s="74"/>
      <c r="D112" s="233" t="s">
        <v>140</v>
      </c>
      <c r="E112" s="74"/>
      <c r="F112" s="234" t="s">
        <v>162</v>
      </c>
      <c r="G112" s="74"/>
      <c r="H112" s="74"/>
      <c r="I112" s="191"/>
      <c r="J112" s="74"/>
      <c r="K112" s="74"/>
      <c r="L112" s="72"/>
      <c r="M112" s="235"/>
      <c r="N112" s="47"/>
      <c r="O112" s="47"/>
      <c r="P112" s="47"/>
      <c r="Q112" s="47"/>
      <c r="R112" s="47"/>
      <c r="S112" s="47"/>
      <c r="T112" s="95"/>
      <c r="AT112" s="24" t="s">
        <v>140</v>
      </c>
      <c r="AU112" s="24" t="s">
        <v>80</v>
      </c>
    </row>
    <row r="113" s="11" customFormat="1">
      <c r="B113" s="236"/>
      <c r="C113" s="237"/>
      <c r="D113" s="233" t="s">
        <v>142</v>
      </c>
      <c r="E113" s="238" t="s">
        <v>21</v>
      </c>
      <c r="F113" s="239" t="s">
        <v>153</v>
      </c>
      <c r="G113" s="237"/>
      <c r="H113" s="238" t="s">
        <v>21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AT113" s="245" t="s">
        <v>142</v>
      </c>
      <c r="AU113" s="245" t="s">
        <v>80</v>
      </c>
      <c r="AV113" s="11" t="s">
        <v>76</v>
      </c>
      <c r="AW113" s="11" t="s">
        <v>35</v>
      </c>
      <c r="AX113" s="11" t="s">
        <v>71</v>
      </c>
      <c r="AY113" s="245" t="s">
        <v>131</v>
      </c>
    </row>
    <row r="114" s="12" customFormat="1">
      <c r="B114" s="246"/>
      <c r="C114" s="247"/>
      <c r="D114" s="233" t="s">
        <v>142</v>
      </c>
      <c r="E114" s="248" t="s">
        <v>21</v>
      </c>
      <c r="F114" s="249" t="s">
        <v>154</v>
      </c>
      <c r="G114" s="247"/>
      <c r="H114" s="250">
        <v>15.08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AT114" s="256" t="s">
        <v>142</v>
      </c>
      <c r="AU114" s="256" t="s">
        <v>80</v>
      </c>
      <c r="AV114" s="12" t="s">
        <v>80</v>
      </c>
      <c r="AW114" s="12" t="s">
        <v>35</v>
      </c>
      <c r="AX114" s="12" t="s">
        <v>76</v>
      </c>
      <c r="AY114" s="256" t="s">
        <v>131</v>
      </c>
    </row>
    <row r="115" s="1" customFormat="1" ht="25.5" customHeight="1">
      <c r="B115" s="46"/>
      <c r="C115" s="221" t="s">
        <v>163</v>
      </c>
      <c r="D115" s="221" t="s">
        <v>134</v>
      </c>
      <c r="E115" s="222" t="s">
        <v>164</v>
      </c>
      <c r="F115" s="223" t="s">
        <v>165</v>
      </c>
      <c r="G115" s="224" t="s">
        <v>149</v>
      </c>
      <c r="H115" s="225">
        <v>15.08</v>
      </c>
      <c r="I115" s="226"/>
      <c r="J115" s="227">
        <f>ROUND(I115*H115,2)</f>
        <v>0</v>
      </c>
      <c r="K115" s="223" t="s">
        <v>150</v>
      </c>
      <c r="L115" s="72"/>
      <c r="M115" s="228" t="s">
        <v>21</v>
      </c>
      <c r="N115" s="229" t="s">
        <v>43</v>
      </c>
      <c r="O115" s="47"/>
      <c r="P115" s="230">
        <f>O115*H115</f>
        <v>0</v>
      </c>
      <c r="Q115" s="230">
        <v>0.010500000000000001</v>
      </c>
      <c r="R115" s="230">
        <f>Q115*H115</f>
        <v>0.15834000000000001</v>
      </c>
      <c r="S115" s="230">
        <v>0</v>
      </c>
      <c r="T115" s="231">
        <f>S115*H115</f>
        <v>0</v>
      </c>
      <c r="AR115" s="24" t="s">
        <v>138</v>
      </c>
      <c r="AT115" s="24" t="s">
        <v>134</v>
      </c>
      <c r="AU115" s="24" t="s">
        <v>80</v>
      </c>
      <c r="AY115" s="24" t="s">
        <v>131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4" t="s">
        <v>80</v>
      </c>
      <c r="BK115" s="232">
        <f>ROUND(I115*H115,2)</f>
        <v>0</v>
      </c>
      <c r="BL115" s="24" t="s">
        <v>138</v>
      </c>
      <c r="BM115" s="24" t="s">
        <v>166</v>
      </c>
    </row>
    <row r="116" s="1" customFormat="1">
      <c r="B116" s="46"/>
      <c r="C116" s="74"/>
      <c r="D116" s="233" t="s">
        <v>140</v>
      </c>
      <c r="E116" s="74"/>
      <c r="F116" s="234" t="s">
        <v>167</v>
      </c>
      <c r="G116" s="74"/>
      <c r="H116" s="74"/>
      <c r="I116" s="191"/>
      <c r="J116" s="74"/>
      <c r="K116" s="74"/>
      <c r="L116" s="72"/>
      <c r="M116" s="235"/>
      <c r="N116" s="47"/>
      <c r="O116" s="47"/>
      <c r="P116" s="47"/>
      <c r="Q116" s="47"/>
      <c r="R116" s="47"/>
      <c r="S116" s="47"/>
      <c r="T116" s="95"/>
      <c r="AT116" s="24" t="s">
        <v>140</v>
      </c>
      <c r="AU116" s="24" t="s">
        <v>80</v>
      </c>
    </row>
    <row r="117" s="11" customFormat="1">
      <c r="B117" s="236"/>
      <c r="C117" s="237"/>
      <c r="D117" s="233" t="s">
        <v>142</v>
      </c>
      <c r="E117" s="238" t="s">
        <v>21</v>
      </c>
      <c r="F117" s="239" t="s">
        <v>153</v>
      </c>
      <c r="G117" s="237"/>
      <c r="H117" s="238" t="s">
        <v>21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AT117" s="245" t="s">
        <v>142</v>
      </c>
      <c r="AU117" s="245" t="s">
        <v>80</v>
      </c>
      <c r="AV117" s="11" t="s">
        <v>76</v>
      </c>
      <c r="AW117" s="11" t="s">
        <v>35</v>
      </c>
      <c r="AX117" s="11" t="s">
        <v>71</v>
      </c>
      <c r="AY117" s="245" t="s">
        <v>131</v>
      </c>
    </row>
    <row r="118" s="12" customFormat="1">
      <c r="B118" s="246"/>
      <c r="C118" s="247"/>
      <c r="D118" s="233" t="s">
        <v>142</v>
      </c>
      <c r="E118" s="248" t="s">
        <v>21</v>
      </c>
      <c r="F118" s="249" t="s">
        <v>154</v>
      </c>
      <c r="G118" s="247"/>
      <c r="H118" s="250">
        <v>15.08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AT118" s="256" t="s">
        <v>142</v>
      </c>
      <c r="AU118" s="256" t="s">
        <v>80</v>
      </c>
      <c r="AV118" s="12" t="s">
        <v>80</v>
      </c>
      <c r="AW118" s="12" t="s">
        <v>35</v>
      </c>
      <c r="AX118" s="12" t="s">
        <v>76</v>
      </c>
      <c r="AY118" s="256" t="s">
        <v>131</v>
      </c>
    </row>
    <row r="119" s="10" customFormat="1" ht="29.88" customHeight="1">
      <c r="B119" s="205"/>
      <c r="C119" s="206"/>
      <c r="D119" s="207" t="s">
        <v>70</v>
      </c>
      <c r="E119" s="219" t="s">
        <v>168</v>
      </c>
      <c r="F119" s="219" t="s">
        <v>169</v>
      </c>
      <c r="G119" s="206"/>
      <c r="H119" s="206"/>
      <c r="I119" s="209"/>
      <c r="J119" s="220">
        <f>BK119</f>
        <v>0</v>
      </c>
      <c r="K119" s="206"/>
      <c r="L119" s="211"/>
      <c r="M119" s="212"/>
      <c r="N119" s="213"/>
      <c r="O119" s="213"/>
      <c r="P119" s="214">
        <f>SUM(P120:P135)</f>
        <v>0</v>
      </c>
      <c r="Q119" s="213"/>
      <c r="R119" s="214">
        <f>SUM(R120:R135)</f>
        <v>0</v>
      </c>
      <c r="S119" s="213"/>
      <c r="T119" s="215">
        <f>SUM(T120:T135)</f>
        <v>0.90000000000000002</v>
      </c>
      <c r="AR119" s="216" t="s">
        <v>76</v>
      </c>
      <c r="AT119" s="217" t="s">
        <v>70</v>
      </c>
      <c r="AU119" s="217" t="s">
        <v>76</v>
      </c>
      <c r="AY119" s="216" t="s">
        <v>131</v>
      </c>
      <c r="BK119" s="218">
        <f>SUM(BK120:BK135)</f>
        <v>0</v>
      </c>
    </row>
    <row r="120" s="1" customFormat="1" ht="25.5" customHeight="1">
      <c r="B120" s="46"/>
      <c r="C120" s="221" t="s">
        <v>145</v>
      </c>
      <c r="D120" s="221" t="s">
        <v>134</v>
      </c>
      <c r="E120" s="222" t="s">
        <v>170</v>
      </c>
      <c r="F120" s="223" t="s">
        <v>171</v>
      </c>
      <c r="G120" s="224" t="s">
        <v>149</v>
      </c>
      <c r="H120" s="225">
        <v>642.74000000000001</v>
      </c>
      <c r="I120" s="226"/>
      <c r="J120" s="227">
        <f>ROUND(I120*H120,2)</f>
        <v>0</v>
      </c>
      <c r="K120" s="223" t="s">
        <v>150</v>
      </c>
      <c r="L120" s="72"/>
      <c r="M120" s="228" t="s">
        <v>21</v>
      </c>
      <c r="N120" s="229" t="s">
        <v>43</v>
      </c>
      <c r="O120" s="47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4" t="s">
        <v>138</v>
      </c>
      <c r="AT120" s="24" t="s">
        <v>134</v>
      </c>
      <c r="AU120" s="24" t="s">
        <v>80</v>
      </c>
      <c r="AY120" s="24" t="s">
        <v>131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4" t="s">
        <v>80</v>
      </c>
      <c r="BK120" s="232">
        <f>ROUND(I120*H120,2)</f>
        <v>0</v>
      </c>
      <c r="BL120" s="24" t="s">
        <v>138</v>
      </c>
      <c r="BM120" s="24" t="s">
        <v>172</v>
      </c>
    </row>
    <row r="121" s="1" customFormat="1">
      <c r="B121" s="46"/>
      <c r="C121" s="74"/>
      <c r="D121" s="233" t="s">
        <v>140</v>
      </c>
      <c r="E121" s="74"/>
      <c r="F121" s="234" t="s">
        <v>171</v>
      </c>
      <c r="G121" s="74"/>
      <c r="H121" s="74"/>
      <c r="I121" s="191"/>
      <c r="J121" s="74"/>
      <c r="K121" s="74"/>
      <c r="L121" s="72"/>
      <c r="M121" s="235"/>
      <c r="N121" s="47"/>
      <c r="O121" s="47"/>
      <c r="P121" s="47"/>
      <c r="Q121" s="47"/>
      <c r="R121" s="47"/>
      <c r="S121" s="47"/>
      <c r="T121" s="95"/>
      <c r="AT121" s="24" t="s">
        <v>140</v>
      </c>
      <c r="AU121" s="24" t="s">
        <v>80</v>
      </c>
    </row>
    <row r="122" s="12" customFormat="1">
      <c r="B122" s="246"/>
      <c r="C122" s="247"/>
      <c r="D122" s="233" t="s">
        <v>142</v>
      </c>
      <c r="E122" s="248" t="s">
        <v>21</v>
      </c>
      <c r="F122" s="249" t="s">
        <v>173</v>
      </c>
      <c r="G122" s="247"/>
      <c r="H122" s="250">
        <v>642.74000000000001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AT122" s="256" t="s">
        <v>142</v>
      </c>
      <c r="AU122" s="256" t="s">
        <v>80</v>
      </c>
      <c r="AV122" s="12" t="s">
        <v>80</v>
      </c>
      <c r="AW122" s="12" t="s">
        <v>35</v>
      </c>
      <c r="AX122" s="12" t="s">
        <v>71</v>
      </c>
      <c r="AY122" s="256" t="s">
        <v>131</v>
      </c>
    </row>
    <row r="123" s="13" customFormat="1">
      <c r="B123" s="257"/>
      <c r="C123" s="258"/>
      <c r="D123" s="233" t="s">
        <v>142</v>
      </c>
      <c r="E123" s="259" t="s">
        <v>21</v>
      </c>
      <c r="F123" s="260" t="s">
        <v>174</v>
      </c>
      <c r="G123" s="258"/>
      <c r="H123" s="261">
        <v>642.74000000000001</v>
      </c>
      <c r="I123" s="262"/>
      <c r="J123" s="258"/>
      <c r="K123" s="258"/>
      <c r="L123" s="263"/>
      <c r="M123" s="264"/>
      <c r="N123" s="265"/>
      <c r="O123" s="265"/>
      <c r="P123" s="265"/>
      <c r="Q123" s="265"/>
      <c r="R123" s="265"/>
      <c r="S123" s="265"/>
      <c r="T123" s="266"/>
      <c r="AT123" s="267" t="s">
        <v>142</v>
      </c>
      <c r="AU123" s="267" t="s">
        <v>80</v>
      </c>
      <c r="AV123" s="13" t="s">
        <v>138</v>
      </c>
      <c r="AW123" s="13" t="s">
        <v>35</v>
      </c>
      <c r="AX123" s="13" t="s">
        <v>76</v>
      </c>
      <c r="AY123" s="267" t="s">
        <v>131</v>
      </c>
    </row>
    <row r="124" s="1" customFormat="1" ht="25.5" customHeight="1">
      <c r="B124" s="46"/>
      <c r="C124" s="221" t="s">
        <v>175</v>
      </c>
      <c r="D124" s="221" t="s">
        <v>134</v>
      </c>
      <c r="E124" s="222" t="s">
        <v>176</v>
      </c>
      <c r="F124" s="223" t="s">
        <v>177</v>
      </c>
      <c r="G124" s="224" t="s">
        <v>149</v>
      </c>
      <c r="H124" s="225">
        <v>642.74000000000001</v>
      </c>
      <c r="I124" s="226"/>
      <c r="J124" s="227">
        <f>ROUND(I124*H124,2)</f>
        <v>0</v>
      </c>
      <c r="K124" s="223" t="s">
        <v>21</v>
      </c>
      <c r="L124" s="72"/>
      <c r="M124" s="228" t="s">
        <v>21</v>
      </c>
      <c r="N124" s="229" t="s">
        <v>43</v>
      </c>
      <c r="O124" s="47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AR124" s="24" t="s">
        <v>138</v>
      </c>
      <c r="AT124" s="24" t="s">
        <v>134</v>
      </c>
      <c r="AU124" s="24" t="s">
        <v>80</v>
      </c>
      <c r="AY124" s="24" t="s">
        <v>131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24" t="s">
        <v>80</v>
      </c>
      <c r="BK124" s="232">
        <f>ROUND(I124*H124,2)</f>
        <v>0</v>
      </c>
      <c r="BL124" s="24" t="s">
        <v>138</v>
      </c>
      <c r="BM124" s="24" t="s">
        <v>178</v>
      </c>
    </row>
    <row r="125" s="1" customFormat="1">
      <c r="B125" s="46"/>
      <c r="C125" s="74"/>
      <c r="D125" s="233" t="s">
        <v>140</v>
      </c>
      <c r="E125" s="74"/>
      <c r="F125" s="234" t="s">
        <v>177</v>
      </c>
      <c r="G125" s="74"/>
      <c r="H125" s="74"/>
      <c r="I125" s="191"/>
      <c r="J125" s="74"/>
      <c r="K125" s="74"/>
      <c r="L125" s="72"/>
      <c r="M125" s="235"/>
      <c r="N125" s="47"/>
      <c r="O125" s="47"/>
      <c r="P125" s="47"/>
      <c r="Q125" s="47"/>
      <c r="R125" s="47"/>
      <c r="S125" s="47"/>
      <c r="T125" s="95"/>
      <c r="AT125" s="24" t="s">
        <v>140</v>
      </c>
      <c r="AU125" s="24" t="s">
        <v>80</v>
      </c>
    </row>
    <row r="126" s="1" customFormat="1" ht="25.5" customHeight="1">
      <c r="B126" s="46"/>
      <c r="C126" s="221" t="s">
        <v>179</v>
      </c>
      <c r="D126" s="221" t="s">
        <v>134</v>
      </c>
      <c r="E126" s="222" t="s">
        <v>180</v>
      </c>
      <c r="F126" s="223" t="s">
        <v>181</v>
      </c>
      <c r="G126" s="224" t="s">
        <v>149</v>
      </c>
      <c r="H126" s="225">
        <v>642.74000000000001</v>
      </c>
      <c r="I126" s="226"/>
      <c r="J126" s="227">
        <f>ROUND(I126*H126,2)</f>
        <v>0</v>
      </c>
      <c r="K126" s="223" t="s">
        <v>150</v>
      </c>
      <c r="L126" s="72"/>
      <c r="M126" s="228" t="s">
        <v>21</v>
      </c>
      <c r="N126" s="229" t="s">
        <v>43</v>
      </c>
      <c r="O126" s="47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AR126" s="24" t="s">
        <v>138</v>
      </c>
      <c r="AT126" s="24" t="s">
        <v>134</v>
      </c>
      <c r="AU126" s="24" t="s">
        <v>80</v>
      </c>
      <c r="AY126" s="24" t="s">
        <v>131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24" t="s">
        <v>80</v>
      </c>
      <c r="BK126" s="232">
        <f>ROUND(I126*H126,2)</f>
        <v>0</v>
      </c>
      <c r="BL126" s="24" t="s">
        <v>138</v>
      </c>
      <c r="BM126" s="24" t="s">
        <v>182</v>
      </c>
    </row>
    <row r="127" s="1" customFormat="1">
      <c r="B127" s="46"/>
      <c r="C127" s="74"/>
      <c r="D127" s="233" t="s">
        <v>140</v>
      </c>
      <c r="E127" s="74"/>
      <c r="F127" s="234" t="s">
        <v>181</v>
      </c>
      <c r="G127" s="74"/>
      <c r="H127" s="74"/>
      <c r="I127" s="191"/>
      <c r="J127" s="74"/>
      <c r="K127" s="74"/>
      <c r="L127" s="72"/>
      <c r="M127" s="235"/>
      <c r="N127" s="47"/>
      <c r="O127" s="47"/>
      <c r="P127" s="47"/>
      <c r="Q127" s="47"/>
      <c r="R127" s="47"/>
      <c r="S127" s="47"/>
      <c r="T127" s="95"/>
      <c r="AT127" s="24" t="s">
        <v>140</v>
      </c>
      <c r="AU127" s="24" t="s">
        <v>80</v>
      </c>
    </row>
    <row r="128" s="1" customFormat="1" ht="16.5" customHeight="1">
      <c r="B128" s="46"/>
      <c r="C128" s="221" t="s">
        <v>168</v>
      </c>
      <c r="D128" s="221" t="s">
        <v>134</v>
      </c>
      <c r="E128" s="222" t="s">
        <v>183</v>
      </c>
      <c r="F128" s="223" t="s">
        <v>184</v>
      </c>
      <c r="G128" s="224" t="s">
        <v>149</v>
      </c>
      <c r="H128" s="225">
        <v>642.74000000000001</v>
      </c>
      <c r="I128" s="226"/>
      <c r="J128" s="227">
        <f>ROUND(I128*H128,2)</f>
        <v>0</v>
      </c>
      <c r="K128" s="223" t="s">
        <v>21</v>
      </c>
      <c r="L128" s="72"/>
      <c r="M128" s="228" t="s">
        <v>21</v>
      </c>
      <c r="N128" s="229" t="s">
        <v>43</v>
      </c>
      <c r="O128" s="47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AR128" s="24" t="s">
        <v>138</v>
      </c>
      <c r="AT128" s="24" t="s">
        <v>134</v>
      </c>
      <c r="AU128" s="24" t="s">
        <v>80</v>
      </c>
      <c r="AY128" s="24" t="s">
        <v>131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24" t="s">
        <v>80</v>
      </c>
      <c r="BK128" s="232">
        <f>ROUND(I128*H128,2)</f>
        <v>0</v>
      </c>
      <c r="BL128" s="24" t="s">
        <v>138</v>
      </c>
      <c r="BM128" s="24" t="s">
        <v>185</v>
      </c>
    </row>
    <row r="129" s="1" customFormat="1">
      <c r="B129" s="46"/>
      <c r="C129" s="74"/>
      <c r="D129" s="233" t="s">
        <v>140</v>
      </c>
      <c r="E129" s="74"/>
      <c r="F129" s="234" t="s">
        <v>184</v>
      </c>
      <c r="G129" s="74"/>
      <c r="H129" s="74"/>
      <c r="I129" s="191"/>
      <c r="J129" s="74"/>
      <c r="K129" s="74"/>
      <c r="L129" s="72"/>
      <c r="M129" s="235"/>
      <c r="N129" s="47"/>
      <c r="O129" s="47"/>
      <c r="P129" s="47"/>
      <c r="Q129" s="47"/>
      <c r="R129" s="47"/>
      <c r="S129" s="47"/>
      <c r="T129" s="95"/>
      <c r="AT129" s="24" t="s">
        <v>140</v>
      </c>
      <c r="AU129" s="24" t="s">
        <v>80</v>
      </c>
    </row>
    <row r="130" s="1" customFormat="1" ht="16.5" customHeight="1">
      <c r="B130" s="46"/>
      <c r="C130" s="221" t="s">
        <v>186</v>
      </c>
      <c r="D130" s="221" t="s">
        <v>134</v>
      </c>
      <c r="E130" s="222" t="s">
        <v>187</v>
      </c>
      <c r="F130" s="223" t="s">
        <v>188</v>
      </c>
      <c r="G130" s="224" t="s">
        <v>149</v>
      </c>
      <c r="H130" s="225">
        <v>642.74000000000001</v>
      </c>
      <c r="I130" s="226"/>
      <c r="J130" s="227">
        <f>ROUND(I130*H130,2)</f>
        <v>0</v>
      </c>
      <c r="K130" s="223" t="s">
        <v>21</v>
      </c>
      <c r="L130" s="72"/>
      <c r="M130" s="228" t="s">
        <v>21</v>
      </c>
      <c r="N130" s="229" t="s">
        <v>43</v>
      </c>
      <c r="O130" s="47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AR130" s="24" t="s">
        <v>138</v>
      </c>
      <c r="AT130" s="24" t="s">
        <v>134</v>
      </c>
      <c r="AU130" s="24" t="s">
        <v>80</v>
      </c>
      <c r="AY130" s="24" t="s">
        <v>131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24" t="s">
        <v>80</v>
      </c>
      <c r="BK130" s="232">
        <f>ROUND(I130*H130,2)</f>
        <v>0</v>
      </c>
      <c r="BL130" s="24" t="s">
        <v>138</v>
      </c>
      <c r="BM130" s="24" t="s">
        <v>189</v>
      </c>
    </row>
    <row r="131" s="1" customFormat="1">
      <c r="B131" s="46"/>
      <c r="C131" s="74"/>
      <c r="D131" s="233" t="s">
        <v>140</v>
      </c>
      <c r="E131" s="74"/>
      <c r="F131" s="234" t="s">
        <v>188</v>
      </c>
      <c r="G131" s="74"/>
      <c r="H131" s="74"/>
      <c r="I131" s="191"/>
      <c r="J131" s="74"/>
      <c r="K131" s="74"/>
      <c r="L131" s="72"/>
      <c r="M131" s="235"/>
      <c r="N131" s="47"/>
      <c r="O131" s="47"/>
      <c r="P131" s="47"/>
      <c r="Q131" s="47"/>
      <c r="R131" s="47"/>
      <c r="S131" s="47"/>
      <c r="T131" s="95"/>
      <c r="AT131" s="24" t="s">
        <v>140</v>
      </c>
      <c r="AU131" s="24" t="s">
        <v>80</v>
      </c>
    </row>
    <row r="132" s="1" customFormat="1" ht="16.5" customHeight="1">
      <c r="B132" s="46"/>
      <c r="C132" s="221" t="s">
        <v>190</v>
      </c>
      <c r="D132" s="221" t="s">
        <v>134</v>
      </c>
      <c r="E132" s="222" t="s">
        <v>191</v>
      </c>
      <c r="F132" s="223" t="s">
        <v>192</v>
      </c>
      <c r="G132" s="224" t="s">
        <v>149</v>
      </c>
      <c r="H132" s="225">
        <v>642.74000000000001</v>
      </c>
      <c r="I132" s="226"/>
      <c r="J132" s="227">
        <f>ROUND(I132*H132,2)</f>
        <v>0</v>
      </c>
      <c r="K132" s="223" t="s">
        <v>21</v>
      </c>
      <c r="L132" s="72"/>
      <c r="M132" s="228" t="s">
        <v>21</v>
      </c>
      <c r="N132" s="229" t="s">
        <v>43</v>
      </c>
      <c r="O132" s="47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AR132" s="24" t="s">
        <v>138</v>
      </c>
      <c r="AT132" s="24" t="s">
        <v>134</v>
      </c>
      <c r="AU132" s="24" t="s">
        <v>80</v>
      </c>
      <c r="AY132" s="24" t="s">
        <v>131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24" t="s">
        <v>80</v>
      </c>
      <c r="BK132" s="232">
        <f>ROUND(I132*H132,2)</f>
        <v>0</v>
      </c>
      <c r="BL132" s="24" t="s">
        <v>138</v>
      </c>
      <c r="BM132" s="24" t="s">
        <v>193</v>
      </c>
    </row>
    <row r="133" s="1" customFormat="1">
      <c r="B133" s="46"/>
      <c r="C133" s="74"/>
      <c r="D133" s="233" t="s">
        <v>140</v>
      </c>
      <c r="E133" s="74"/>
      <c r="F133" s="234" t="s">
        <v>192</v>
      </c>
      <c r="G133" s="74"/>
      <c r="H133" s="74"/>
      <c r="I133" s="191"/>
      <c r="J133" s="74"/>
      <c r="K133" s="74"/>
      <c r="L133" s="72"/>
      <c r="M133" s="235"/>
      <c r="N133" s="47"/>
      <c r="O133" s="47"/>
      <c r="P133" s="47"/>
      <c r="Q133" s="47"/>
      <c r="R133" s="47"/>
      <c r="S133" s="47"/>
      <c r="T133" s="95"/>
      <c r="AT133" s="24" t="s">
        <v>140</v>
      </c>
      <c r="AU133" s="24" t="s">
        <v>80</v>
      </c>
    </row>
    <row r="134" s="1" customFormat="1" ht="25.5" customHeight="1">
      <c r="B134" s="46"/>
      <c r="C134" s="221" t="s">
        <v>194</v>
      </c>
      <c r="D134" s="221" t="s">
        <v>134</v>
      </c>
      <c r="E134" s="222" t="s">
        <v>195</v>
      </c>
      <c r="F134" s="223" t="s">
        <v>196</v>
      </c>
      <c r="G134" s="224" t="s">
        <v>137</v>
      </c>
      <c r="H134" s="225">
        <v>0.5</v>
      </c>
      <c r="I134" s="226"/>
      <c r="J134" s="227">
        <f>ROUND(I134*H134,2)</f>
        <v>0</v>
      </c>
      <c r="K134" s="223" t="s">
        <v>150</v>
      </c>
      <c r="L134" s="72"/>
      <c r="M134" s="228" t="s">
        <v>21</v>
      </c>
      <c r="N134" s="229" t="s">
        <v>43</v>
      </c>
      <c r="O134" s="47"/>
      <c r="P134" s="230">
        <f>O134*H134</f>
        <v>0</v>
      </c>
      <c r="Q134" s="230">
        <v>0</v>
      </c>
      <c r="R134" s="230">
        <f>Q134*H134</f>
        <v>0</v>
      </c>
      <c r="S134" s="230">
        <v>1.8</v>
      </c>
      <c r="T134" s="231">
        <f>S134*H134</f>
        <v>0.90000000000000002</v>
      </c>
      <c r="AR134" s="24" t="s">
        <v>138</v>
      </c>
      <c r="AT134" s="24" t="s">
        <v>134</v>
      </c>
      <c r="AU134" s="24" t="s">
        <v>80</v>
      </c>
      <c r="AY134" s="24" t="s">
        <v>131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4" t="s">
        <v>80</v>
      </c>
      <c r="BK134" s="232">
        <f>ROUND(I134*H134,2)</f>
        <v>0</v>
      </c>
      <c r="BL134" s="24" t="s">
        <v>138</v>
      </c>
      <c r="BM134" s="24" t="s">
        <v>197</v>
      </c>
    </row>
    <row r="135" s="1" customFormat="1">
      <c r="B135" s="46"/>
      <c r="C135" s="74"/>
      <c r="D135" s="233" t="s">
        <v>140</v>
      </c>
      <c r="E135" s="74"/>
      <c r="F135" s="234" t="s">
        <v>198</v>
      </c>
      <c r="G135" s="74"/>
      <c r="H135" s="74"/>
      <c r="I135" s="191"/>
      <c r="J135" s="74"/>
      <c r="K135" s="74"/>
      <c r="L135" s="72"/>
      <c r="M135" s="235"/>
      <c r="N135" s="47"/>
      <c r="O135" s="47"/>
      <c r="P135" s="47"/>
      <c r="Q135" s="47"/>
      <c r="R135" s="47"/>
      <c r="S135" s="47"/>
      <c r="T135" s="95"/>
      <c r="AT135" s="24" t="s">
        <v>140</v>
      </c>
      <c r="AU135" s="24" t="s">
        <v>80</v>
      </c>
    </row>
    <row r="136" s="10" customFormat="1" ht="29.88" customHeight="1">
      <c r="B136" s="205"/>
      <c r="C136" s="206"/>
      <c r="D136" s="207" t="s">
        <v>70</v>
      </c>
      <c r="E136" s="219" t="s">
        <v>199</v>
      </c>
      <c r="F136" s="219" t="s">
        <v>200</v>
      </c>
      <c r="G136" s="206"/>
      <c r="H136" s="206"/>
      <c r="I136" s="209"/>
      <c r="J136" s="220">
        <f>BK136</f>
        <v>0</v>
      </c>
      <c r="K136" s="206"/>
      <c r="L136" s="211"/>
      <c r="M136" s="212"/>
      <c r="N136" s="213"/>
      <c r="O136" s="213"/>
      <c r="P136" s="214">
        <f>SUM(P137:P149)</f>
        <v>0</v>
      </c>
      <c r="Q136" s="213"/>
      <c r="R136" s="214">
        <f>SUM(R137:R149)</f>
        <v>0</v>
      </c>
      <c r="S136" s="213"/>
      <c r="T136" s="215">
        <f>SUM(T137:T149)</f>
        <v>1.5</v>
      </c>
      <c r="AR136" s="216" t="s">
        <v>76</v>
      </c>
      <c r="AT136" s="217" t="s">
        <v>70</v>
      </c>
      <c r="AU136" s="217" t="s">
        <v>76</v>
      </c>
      <c r="AY136" s="216" t="s">
        <v>131</v>
      </c>
      <c r="BK136" s="218">
        <f>SUM(BK137:BK149)</f>
        <v>0</v>
      </c>
    </row>
    <row r="137" s="1" customFormat="1" ht="25.5" customHeight="1">
      <c r="B137" s="46"/>
      <c r="C137" s="221" t="s">
        <v>201</v>
      </c>
      <c r="D137" s="221" t="s">
        <v>134</v>
      </c>
      <c r="E137" s="222" t="s">
        <v>202</v>
      </c>
      <c r="F137" s="223" t="s">
        <v>203</v>
      </c>
      <c r="G137" s="224" t="s">
        <v>204</v>
      </c>
      <c r="H137" s="225">
        <v>1</v>
      </c>
      <c r="I137" s="226"/>
      <c r="J137" s="227">
        <f>ROUND(I137*H137,2)</f>
        <v>0</v>
      </c>
      <c r="K137" s="223" t="s">
        <v>150</v>
      </c>
      <c r="L137" s="72"/>
      <c r="M137" s="228" t="s">
        <v>21</v>
      </c>
      <c r="N137" s="229" t="s">
        <v>43</v>
      </c>
      <c r="O137" s="47"/>
      <c r="P137" s="230">
        <f>O137*H137</f>
        <v>0</v>
      </c>
      <c r="Q137" s="230">
        <v>0</v>
      </c>
      <c r="R137" s="230">
        <f>Q137*H137</f>
        <v>0</v>
      </c>
      <c r="S137" s="230">
        <v>1.5</v>
      </c>
      <c r="T137" s="231">
        <f>S137*H137</f>
        <v>1.5</v>
      </c>
      <c r="AR137" s="24" t="s">
        <v>138</v>
      </c>
      <c r="AT137" s="24" t="s">
        <v>134</v>
      </c>
      <c r="AU137" s="24" t="s">
        <v>80</v>
      </c>
      <c r="AY137" s="24" t="s">
        <v>131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24" t="s">
        <v>80</v>
      </c>
      <c r="BK137" s="232">
        <f>ROUND(I137*H137,2)</f>
        <v>0</v>
      </c>
      <c r="BL137" s="24" t="s">
        <v>138</v>
      </c>
      <c r="BM137" s="24" t="s">
        <v>205</v>
      </c>
    </row>
    <row r="138" s="1" customFormat="1">
      <c r="B138" s="46"/>
      <c r="C138" s="74"/>
      <c r="D138" s="233" t="s">
        <v>140</v>
      </c>
      <c r="E138" s="74"/>
      <c r="F138" s="234" t="s">
        <v>203</v>
      </c>
      <c r="G138" s="74"/>
      <c r="H138" s="74"/>
      <c r="I138" s="191"/>
      <c r="J138" s="74"/>
      <c r="K138" s="74"/>
      <c r="L138" s="72"/>
      <c r="M138" s="235"/>
      <c r="N138" s="47"/>
      <c r="O138" s="47"/>
      <c r="P138" s="47"/>
      <c r="Q138" s="47"/>
      <c r="R138" s="47"/>
      <c r="S138" s="47"/>
      <c r="T138" s="95"/>
      <c r="AT138" s="24" t="s">
        <v>140</v>
      </c>
      <c r="AU138" s="24" t="s">
        <v>80</v>
      </c>
    </row>
    <row r="139" s="1" customFormat="1" ht="25.5" customHeight="1">
      <c r="B139" s="46"/>
      <c r="C139" s="221" t="s">
        <v>206</v>
      </c>
      <c r="D139" s="221" t="s">
        <v>134</v>
      </c>
      <c r="E139" s="222" t="s">
        <v>207</v>
      </c>
      <c r="F139" s="223" t="s">
        <v>208</v>
      </c>
      <c r="G139" s="224" t="s">
        <v>209</v>
      </c>
      <c r="H139" s="225">
        <v>33.155000000000001</v>
      </c>
      <c r="I139" s="226"/>
      <c r="J139" s="227">
        <f>ROUND(I139*H139,2)</f>
        <v>0</v>
      </c>
      <c r="K139" s="223" t="s">
        <v>150</v>
      </c>
      <c r="L139" s="72"/>
      <c r="M139" s="228" t="s">
        <v>21</v>
      </c>
      <c r="N139" s="229" t="s">
        <v>43</v>
      </c>
      <c r="O139" s="47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AR139" s="24" t="s">
        <v>138</v>
      </c>
      <c r="AT139" s="24" t="s">
        <v>134</v>
      </c>
      <c r="AU139" s="24" t="s">
        <v>80</v>
      </c>
      <c r="AY139" s="24" t="s">
        <v>131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24" t="s">
        <v>80</v>
      </c>
      <c r="BK139" s="232">
        <f>ROUND(I139*H139,2)</f>
        <v>0</v>
      </c>
      <c r="BL139" s="24" t="s">
        <v>138</v>
      </c>
      <c r="BM139" s="24" t="s">
        <v>210</v>
      </c>
    </row>
    <row r="140" s="1" customFormat="1">
      <c r="B140" s="46"/>
      <c r="C140" s="74"/>
      <c r="D140" s="233" t="s">
        <v>140</v>
      </c>
      <c r="E140" s="74"/>
      <c r="F140" s="234" t="s">
        <v>211</v>
      </c>
      <c r="G140" s="74"/>
      <c r="H140" s="74"/>
      <c r="I140" s="191"/>
      <c r="J140" s="74"/>
      <c r="K140" s="74"/>
      <c r="L140" s="72"/>
      <c r="M140" s="235"/>
      <c r="N140" s="47"/>
      <c r="O140" s="47"/>
      <c r="P140" s="47"/>
      <c r="Q140" s="47"/>
      <c r="R140" s="47"/>
      <c r="S140" s="47"/>
      <c r="T140" s="95"/>
      <c r="AT140" s="24" t="s">
        <v>140</v>
      </c>
      <c r="AU140" s="24" t="s">
        <v>80</v>
      </c>
    </row>
    <row r="141" s="1" customFormat="1" ht="16.5" customHeight="1">
      <c r="B141" s="46"/>
      <c r="C141" s="221" t="s">
        <v>10</v>
      </c>
      <c r="D141" s="221" t="s">
        <v>134</v>
      </c>
      <c r="E141" s="222" t="s">
        <v>212</v>
      </c>
      <c r="F141" s="223" t="s">
        <v>213</v>
      </c>
      <c r="G141" s="224" t="s">
        <v>214</v>
      </c>
      <c r="H141" s="225">
        <v>15</v>
      </c>
      <c r="I141" s="226"/>
      <c r="J141" s="227">
        <f>ROUND(I141*H141,2)</f>
        <v>0</v>
      </c>
      <c r="K141" s="223" t="s">
        <v>150</v>
      </c>
      <c r="L141" s="72"/>
      <c r="M141" s="228" t="s">
        <v>21</v>
      </c>
      <c r="N141" s="229" t="s">
        <v>43</v>
      </c>
      <c r="O141" s="47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AR141" s="24" t="s">
        <v>138</v>
      </c>
      <c r="AT141" s="24" t="s">
        <v>134</v>
      </c>
      <c r="AU141" s="24" t="s">
        <v>80</v>
      </c>
      <c r="AY141" s="24" t="s">
        <v>131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24" t="s">
        <v>80</v>
      </c>
      <c r="BK141" s="232">
        <f>ROUND(I141*H141,2)</f>
        <v>0</v>
      </c>
      <c r="BL141" s="24" t="s">
        <v>138</v>
      </c>
      <c r="BM141" s="24" t="s">
        <v>215</v>
      </c>
    </row>
    <row r="142" s="1" customFormat="1">
      <c r="B142" s="46"/>
      <c r="C142" s="74"/>
      <c r="D142" s="233" t="s">
        <v>140</v>
      </c>
      <c r="E142" s="74"/>
      <c r="F142" s="234" t="s">
        <v>216</v>
      </c>
      <c r="G142" s="74"/>
      <c r="H142" s="74"/>
      <c r="I142" s="191"/>
      <c r="J142" s="74"/>
      <c r="K142" s="74"/>
      <c r="L142" s="72"/>
      <c r="M142" s="235"/>
      <c r="N142" s="47"/>
      <c r="O142" s="47"/>
      <c r="P142" s="47"/>
      <c r="Q142" s="47"/>
      <c r="R142" s="47"/>
      <c r="S142" s="47"/>
      <c r="T142" s="95"/>
      <c r="AT142" s="24" t="s">
        <v>140</v>
      </c>
      <c r="AU142" s="24" t="s">
        <v>80</v>
      </c>
    </row>
    <row r="143" s="1" customFormat="1" ht="16.5" customHeight="1">
      <c r="B143" s="46"/>
      <c r="C143" s="221" t="s">
        <v>217</v>
      </c>
      <c r="D143" s="221" t="s">
        <v>134</v>
      </c>
      <c r="E143" s="222" t="s">
        <v>218</v>
      </c>
      <c r="F143" s="223" t="s">
        <v>219</v>
      </c>
      <c r="G143" s="224" t="s">
        <v>214</v>
      </c>
      <c r="H143" s="225">
        <v>210</v>
      </c>
      <c r="I143" s="226"/>
      <c r="J143" s="227">
        <f>ROUND(I143*H143,2)</f>
        <v>0</v>
      </c>
      <c r="K143" s="223" t="s">
        <v>21</v>
      </c>
      <c r="L143" s="72"/>
      <c r="M143" s="228" t="s">
        <v>21</v>
      </c>
      <c r="N143" s="229" t="s">
        <v>43</v>
      </c>
      <c r="O143" s="47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AR143" s="24" t="s">
        <v>138</v>
      </c>
      <c r="AT143" s="24" t="s">
        <v>134</v>
      </c>
      <c r="AU143" s="24" t="s">
        <v>80</v>
      </c>
      <c r="AY143" s="24" t="s">
        <v>131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24" t="s">
        <v>80</v>
      </c>
      <c r="BK143" s="232">
        <f>ROUND(I143*H143,2)</f>
        <v>0</v>
      </c>
      <c r="BL143" s="24" t="s">
        <v>138</v>
      </c>
      <c r="BM143" s="24" t="s">
        <v>220</v>
      </c>
    </row>
    <row r="144" s="1" customFormat="1">
      <c r="B144" s="46"/>
      <c r="C144" s="74"/>
      <c r="D144" s="233" t="s">
        <v>140</v>
      </c>
      <c r="E144" s="74"/>
      <c r="F144" s="234" t="s">
        <v>221</v>
      </c>
      <c r="G144" s="74"/>
      <c r="H144" s="74"/>
      <c r="I144" s="191"/>
      <c r="J144" s="74"/>
      <c r="K144" s="74"/>
      <c r="L144" s="72"/>
      <c r="M144" s="235"/>
      <c r="N144" s="47"/>
      <c r="O144" s="47"/>
      <c r="P144" s="47"/>
      <c r="Q144" s="47"/>
      <c r="R144" s="47"/>
      <c r="S144" s="47"/>
      <c r="T144" s="95"/>
      <c r="AT144" s="24" t="s">
        <v>140</v>
      </c>
      <c r="AU144" s="24" t="s">
        <v>80</v>
      </c>
    </row>
    <row r="145" s="12" customFormat="1">
      <c r="B145" s="246"/>
      <c r="C145" s="247"/>
      <c r="D145" s="233" t="s">
        <v>142</v>
      </c>
      <c r="E145" s="248" t="s">
        <v>21</v>
      </c>
      <c r="F145" s="249" t="s">
        <v>222</v>
      </c>
      <c r="G145" s="247"/>
      <c r="H145" s="250">
        <v>210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142</v>
      </c>
      <c r="AU145" s="256" t="s">
        <v>80</v>
      </c>
      <c r="AV145" s="12" t="s">
        <v>80</v>
      </c>
      <c r="AW145" s="12" t="s">
        <v>35</v>
      </c>
      <c r="AX145" s="12" t="s">
        <v>76</v>
      </c>
      <c r="AY145" s="256" t="s">
        <v>131</v>
      </c>
    </row>
    <row r="146" s="1" customFormat="1" ht="25.5" customHeight="1">
      <c r="B146" s="46"/>
      <c r="C146" s="221" t="s">
        <v>223</v>
      </c>
      <c r="D146" s="221" t="s">
        <v>134</v>
      </c>
      <c r="E146" s="222" t="s">
        <v>224</v>
      </c>
      <c r="F146" s="223" t="s">
        <v>225</v>
      </c>
      <c r="G146" s="224" t="s">
        <v>209</v>
      </c>
      <c r="H146" s="225">
        <v>33.155000000000001</v>
      </c>
      <c r="I146" s="226"/>
      <c r="J146" s="227">
        <f>ROUND(I146*H146,2)</f>
        <v>0</v>
      </c>
      <c r="K146" s="223" t="s">
        <v>21</v>
      </c>
      <c r="L146" s="72"/>
      <c r="M146" s="228" t="s">
        <v>21</v>
      </c>
      <c r="N146" s="229" t="s">
        <v>43</v>
      </c>
      <c r="O146" s="47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AR146" s="24" t="s">
        <v>138</v>
      </c>
      <c r="AT146" s="24" t="s">
        <v>134</v>
      </c>
      <c r="AU146" s="24" t="s">
        <v>80</v>
      </c>
      <c r="AY146" s="24" t="s">
        <v>131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24" t="s">
        <v>80</v>
      </c>
      <c r="BK146" s="232">
        <f>ROUND(I146*H146,2)</f>
        <v>0</v>
      </c>
      <c r="BL146" s="24" t="s">
        <v>138</v>
      </c>
      <c r="BM146" s="24" t="s">
        <v>226</v>
      </c>
    </row>
    <row r="147" s="1" customFormat="1">
      <c r="B147" s="46"/>
      <c r="C147" s="74"/>
      <c r="D147" s="233" t="s">
        <v>140</v>
      </c>
      <c r="E147" s="74"/>
      <c r="F147" s="234" t="s">
        <v>227</v>
      </c>
      <c r="G147" s="74"/>
      <c r="H147" s="74"/>
      <c r="I147" s="191"/>
      <c r="J147" s="74"/>
      <c r="K147" s="74"/>
      <c r="L147" s="72"/>
      <c r="M147" s="235"/>
      <c r="N147" s="47"/>
      <c r="O147" s="47"/>
      <c r="P147" s="47"/>
      <c r="Q147" s="47"/>
      <c r="R147" s="47"/>
      <c r="S147" s="47"/>
      <c r="T147" s="95"/>
      <c r="AT147" s="24" t="s">
        <v>140</v>
      </c>
      <c r="AU147" s="24" t="s">
        <v>80</v>
      </c>
    </row>
    <row r="148" s="1" customFormat="1" ht="16.5" customHeight="1">
      <c r="B148" s="46"/>
      <c r="C148" s="221" t="s">
        <v>228</v>
      </c>
      <c r="D148" s="221" t="s">
        <v>134</v>
      </c>
      <c r="E148" s="222" t="s">
        <v>229</v>
      </c>
      <c r="F148" s="223" t="s">
        <v>230</v>
      </c>
      <c r="G148" s="224" t="s">
        <v>209</v>
      </c>
      <c r="H148" s="225">
        <v>33.155000000000001</v>
      </c>
      <c r="I148" s="226"/>
      <c r="J148" s="227">
        <f>ROUND(I148*H148,2)</f>
        <v>0</v>
      </c>
      <c r="K148" s="223" t="s">
        <v>150</v>
      </c>
      <c r="L148" s="72"/>
      <c r="M148" s="228" t="s">
        <v>21</v>
      </c>
      <c r="N148" s="229" t="s">
        <v>43</v>
      </c>
      <c r="O148" s="47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AR148" s="24" t="s">
        <v>138</v>
      </c>
      <c r="AT148" s="24" t="s">
        <v>134</v>
      </c>
      <c r="AU148" s="24" t="s">
        <v>80</v>
      </c>
      <c r="AY148" s="24" t="s">
        <v>131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24" t="s">
        <v>80</v>
      </c>
      <c r="BK148" s="232">
        <f>ROUND(I148*H148,2)</f>
        <v>0</v>
      </c>
      <c r="BL148" s="24" t="s">
        <v>138</v>
      </c>
      <c r="BM148" s="24" t="s">
        <v>231</v>
      </c>
    </row>
    <row r="149" s="1" customFormat="1">
      <c r="B149" s="46"/>
      <c r="C149" s="74"/>
      <c r="D149" s="233" t="s">
        <v>140</v>
      </c>
      <c r="E149" s="74"/>
      <c r="F149" s="234" t="s">
        <v>232</v>
      </c>
      <c r="G149" s="74"/>
      <c r="H149" s="74"/>
      <c r="I149" s="191"/>
      <c r="J149" s="74"/>
      <c r="K149" s="74"/>
      <c r="L149" s="72"/>
      <c r="M149" s="235"/>
      <c r="N149" s="47"/>
      <c r="O149" s="47"/>
      <c r="P149" s="47"/>
      <c r="Q149" s="47"/>
      <c r="R149" s="47"/>
      <c r="S149" s="47"/>
      <c r="T149" s="95"/>
      <c r="AT149" s="24" t="s">
        <v>140</v>
      </c>
      <c r="AU149" s="24" t="s">
        <v>80</v>
      </c>
    </row>
    <row r="150" s="10" customFormat="1" ht="29.88" customHeight="1">
      <c r="B150" s="205"/>
      <c r="C150" s="206"/>
      <c r="D150" s="207" t="s">
        <v>70</v>
      </c>
      <c r="E150" s="219" t="s">
        <v>233</v>
      </c>
      <c r="F150" s="219" t="s">
        <v>234</v>
      </c>
      <c r="G150" s="206"/>
      <c r="H150" s="206"/>
      <c r="I150" s="209"/>
      <c r="J150" s="220">
        <f>BK150</f>
        <v>0</v>
      </c>
      <c r="K150" s="206"/>
      <c r="L150" s="211"/>
      <c r="M150" s="212"/>
      <c r="N150" s="213"/>
      <c r="O150" s="213"/>
      <c r="P150" s="214">
        <f>SUM(P151:P152)</f>
        <v>0</v>
      </c>
      <c r="Q150" s="213"/>
      <c r="R150" s="214">
        <f>SUM(R151:R152)</f>
        <v>0</v>
      </c>
      <c r="S150" s="213"/>
      <c r="T150" s="215">
        <f>SUM(T151:T152)</f>
        <v>0</v>
      </c>
      <c r="AR150" s="216" t="s">
        <v>76</v>
      </c>
      <c r="AT150" s="217" t="s">
        <v>70</v>
      </c>
      <c r="AU150" s="217" t="s">
        <v>76</v>
      </c>
      <c r="AY150" s="216" t="s">
        <v>131</v>
      </c>
      <c r="BK150" s="218">
        <f>SUM(BK151:BK152)</f>
        <v>0</v>
      </c>
    </row>
    <row r="151" s="1" customFormat="1" ht="16.5" customHeight="1">
      <c r="B151" s="46"/>
      <c r="C151" s="221" t="s">
        <v>235</v>
      </c>
      <c r="D151" s="221" t="s">
        <v>134</v>
      </c>
      <c r="E151" s="222" t="s">
        <v>236</v>
      </c>
      <c r="F151" s="223" t="s">
        <v>237</v>
      </c>
      <c r="G151" s="224" t="s">
        <v>209</v>
      </c>
      <c r="H151" s="225">
        <v>1.5920000000000001</v>
      </c>
      <c r="I151" s="226"/>
      <c r="J151" s="227">
        <f>ROUND(I151*H151,2)</f>
        <v>0</v>
      </c>
      <c r="K151" s="223" t="s">
        <v>150</v>
      </c>
      <c r="L151" s="72"/>
      <c r="M151" s="228" t="s">
        <v>21</v>
      </c>
      <c r="N151" s="229" t="s">
        <v>43</v>
      </c>
      <c r="O151" s="47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AR151" s="24" t="s">
        <v>138</v>
      </c>
      <c r="AT151" s="24" t="s">
        <v>134</v>
      </c>
      <c r="AU151" s="24" t="s">
        <v>80</v>
      </c>
      <c r="AY151" s="24" t="s">
        <v>131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24" t="s">
        <v>80</v>
      </c>
      <c r="BK151" s="232">
        <f>ROUND(I151*H151,2)</f>
        <v>0</v>
      </c>
      <c r="BL151" s="24" t="s">
        <v>138</v>
      </c>
      <c r="BM151" s="24" t="s">
        <v>238</v>
      </c>
    </row>
    <row r="152" s="1" customFormat="1">
      <c r="B152" s="46"/>
      <c r="C152" s="74"/>
      <c r="D152" s="233" t="s">
        <v>140</v>
      </c>
      <c r="E152" s="74"/>
      <c r="F152" s="234" t="s">
        <v>239</v>
      </c>
      <c r="G152" s="74"/>
      <c r="H152" s="74"/>
      <c r="I152" s="191"/>
      <c r="J152" s="74"/>
      <c r="K152" s="74"/>
      <c r="L152" s="72"/>
      <c r="M152" s="235"/>
      <c r="N152" s="47"/>
      <c r="O152" s="47"/>
      <c r="P152" s="47"/>
      <c r="Q152" s="47"/>
      <c r="R152" s="47"/>
      <c r="S152" s="47"/>
      <c r="T152" s="95"/>
      <c r="AT152" s="24" t="s">
        <v>140</v>
      </c>
      <c r="AU152" s="24" t="s">
        <v>80</v>
      </c>
    </row>
    <row r="153" s="10" customFormat="1" ht="37.44" customHeight="1">
      <c r="B153" s="205"/>
      <c r="C153" s="206"/>
      <c r="D153" s="207" t="s">
        <v>70</v>
      </c>
      <c r="E153" s="208" t="s">
        <v>240</v>
      </c>
      <c r="F153" s="208" t="s">
        <v>241</v>
      </c>
      <c r="G153" s="206"/>
      <c r="H153" s="206"/>
      <c r="I153" s="209"/>
      <c r="J153" s="210">
        <f>BK153</f>
        <v>0</v>
      </c>
      <c r="K153" s="206"/>
      <c r="L153" s="211"/>
      <c r="M153" s="212"/>
      <c r="N153" s="213"/>
      <c r="O153" s="213"/>
      <c r="P153" s="214">
        <f>P154+P172+P258+P318+P379+P383</f>
        <v>0</v>
      </c>
      <c r="Q153" s="213"/>
      <c r="R153" s="214">
        <f>R154+R172+R258+R318+R379+R383</f>
        <v>5.8420442526260006</v>
      </c>
      <c r="S153" s="213"/>
      <c r="T153" s="215">
        <f>T154+T172+T258+T318+T379+T383</f>
        <v>30.7554737</v>
      </c>
      <c r="AR153" s="216" t="s">
        <v>80</v>
      </c>
      <c r="AT153" s="217" t="s">
        <v>70</v>
      </c>
      <c r="AU153" s="217" t="s">
        <v>71</v>
      </c>
      <c r="AY153" s="216" t="s">
        <v>131</v>
      </c>
      <c r="BK153" s="218">
        <f>BK154+BK172+BK258+BK318+BK379+BK383</f>
        <v>0</v>
      </c>
    </row>
    <row r="154" s="10" customFormat="1" ht="19.92" customHeight="1">
      <c r="B154" s="205"/>
      <c r="C154" s="206"/>
      <c r="D154" s="207" t="s">
        <v>70</v>
      </c>
      <c r="E154" s="219" t="s">
        <v>242</v>
      </c>
      <c r="F154" s="219" t="s">
        <v>243</v>
      </c>
      <c r="G154" s="206"/>
      <c r="H154" s="206"/>
      <c r="I154" s="209"/>
      <c r="J154" s="220">
        <f>BK154</f>
        <v>0</v>
      </c>
      <c r="K154" s="206"/>
      <c r="L154" s="211"/>
      <c r="M154" s="212"/>
      <c r="N154" s="213"/>
      <c r="O154" s="213"/>
      <c r="P154" s="214">
        <f>SUM(P155:P171)</f>
        <v>0</v>
      </c>
      <c r="Q154" s="213"/>
      <c r="R154" s="214">
        <f>SUM(R155:R171)</f>
        <v>0.90279593999999996</v>
      </c>
      <c r="S154" s="213"/>
      <c r="T154" s="215">
        <f>SUM(T155:T171)</f>
        <v>0</v>
      </c>
      <c r="AR154" s="216" t="s">
        <v>80</v>
      </c>
      <c r="AT154" s="217" t="s">
        <v>70</v>
      </c>
      <c r="AU154" s="217" t="s">
        <v>76</v>
      </c>
      <c r="AY154" s="216" t="s">
        <v>131</v>
      </c>
      <c r="BK154" s="218">
        <f>SUM(BK155:BK171)</f>
        <v>0</v>
      </c>
    </row>
    <row r="155" s="1" customFormat="1" ht="25.5" customHeight="1">
      <c r="B155" s="46"/>
      <c r="C155" s="221" t="s">
        <v>244</v>
      </c>
      <c r="D155" s="221" t="s">
        <v>134</v>
      </c>
      <c r="E155" s="222" t="s">
        <v>245</v>
      </c>
      <c r="F155" s="223" t="s">
        <v>246</v>
      </c>
      <c r="G155" s="224" t="s">
        <v>149</v>
      </c>
      <c r="H155" s="225">
        <v>176.19999999999999</v>
      </c>
      <c r="I155" s="226"/>
      <c r="J155" s="227">
        <f>ROUND(I155*H155,2)</f>
        <v>0</v>
      </c>
      <c r="K155" s="223" t="s">
        <v>150</v>
      </c>
      <c r="L155" s="72"/>
      <c r="M155" s="228" t="s">
        <v>21</v>
      </c>
      <c r="N155" s="229" t="s">
        <v>43</v>
      </c>
      <c r="O155" s="47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AR155" s="24" t="s">
        <v>217</v>
      </c>
      <c r="AT155" s="24" t="s">
        <v>134</v>
      </c>
      <c r="AU155" s="24" t="s">
        <v>80</v>
      </c>
      <c r="AY155" s="24" t="s">
        <v>131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24" t="s">
        <v>80</v>
      </c>
      <c r="BK155" s="232">
        <f>ROUND(I155*H155,2)</f>
        <v>0</v>
      </c>
      <c r="BL155" s="24" t="s">
        <v>217</v>
      </c>
      <c r="BM155" s="24" t="s">
        <v>247</v>
      </c>
    </row>
    <row r="156" s="1" customFormat="1">
      <c r="B156" s="46"/>
      <c r="C156" s="74"/>
      <c r="D156" s="233" t="s">
        <v>140</v>
      </c>
      <c r="E156" s="74"/>
      <c r="F156" s="234" t="s">
        <v>248</v>
      </c>
      <c r="G156" s="74"/>
      <c r="H156" s="74"/>
      <c r="I156" s="191"/>
      <c r="J156" s="74"/>
      <c r="K156" s="74"/>
      <c r="L156" s="72"/>
      <c r="M156" s="235"/>
      <c r="N156" s="47"/>
      <c r="O156" s="47"/>
      <c r="P156" s="47"/>
      <c r="Q156" s="47"/>
      <c r="R156" s="47"/>
      <c r="S156" s="47"/>
      <c r="T156" s="95"/>
      <c r="AT156" s="24" t="s">
        <v>140</v>
      </c>
      <c r="AU156" s="24" t="s">
        <v>80</v>
      </c>
    </row>
    <row r="157" s="11" customFormat="1">
      <c r="B157" s="236"/>
      <c r="C157" s="237"/>
      <c r="D157" s="233" t="s">
        <v>142</v>
      </c>
      <c r="E157" s="238" t="s">
        <v>21</v>
      </c>
      <c r="F157" s="239" t="s">
        <v>249</v>
      </c>
      <c r="G157" s="237"/>
      <c r="H157" s="238" t="s">
        <v>21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AT157" s="245" t="s">
        <v>142</v>
      </c>
      <c r="AU157" s="245" t="s">
        <v>80</v>
      </c>
      <c r="AV157" s="11" t="s">
        <v>76</v>
      </c>
      <c r="AW157" s="11" t="s">
        <v>35</v>
      </c>
      <c r="AX157" s="11" t="s">
        <v>71</v>
      </c>
      <c r="AY157" s="245" t="s">
        <v>131</v>
      </c>
    </row>
    <row r="158" s="12" customFormat="1">
      <c r="B158" s="246"/>
      <c r="C158" s="247"/>
      <c r="D158" s="233" t="s">
        <v>142</v>
      </c>
      <c r="E158" s="248" t="s">
        <v>21</v>
      </c>
      <c r="F158" s="249" t="s">
        <v>250</v>
      </c>
      <c r="G158" s="247"/>
      <c r="H158" s="250">
        <v>176.19999999999999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AT158" s="256" t="s">
        <v>142</v>
      </c>
      <c r="AU158" s="256" t="s">
        <v>80</v>
      </c>
      <c r="AV158" s="12" t="s">
        <v>80</v>
      </c>
      <c r="AW158" s="12" t="s">
        <v>35</v>
      </c>
      <c r="AX158" s="12" t="s">
        <v>76</v>
      </c>
      <c r="AY158" s="256" t="s">
        <v>131</v>
      </c>
    </row>
    <row r="159" s="1" customFormat="1" ht="16.5" customHeight="1">
      <c r="B159" s="46"/>
      <c r="C159" s="268" t="s">
        <v>9</v>
      </c>
      <c r="D159" s="268" t="s">
        <v>251</v>
      </c>
      <c r="E159" s="269" t="s">
        <v>252</v>
      </c>
      <c r="F159" s="270" t="s">
        <v>253</v>
      </c>
      <c r="G159" s="271" t="s">
        <v>149</v>
      </c>
      <c r="H159" s="272">
        <v>179.72399999999999</v>
      </c>
      <c r="I159" s="273"/>
      <c r="J159" s="274">
        <f>ROUND(I159*H159,2)</f>
        <v>0</v>
      </c>
      <c r="K159" s="270" t="s">
        <v>150</v>
      </c>
      <c r="L159" s="275"/>
      <c r="M159" s="276" t="s">
        <v>21</v>
      </c>
      <c r="N159" s="277" t="s">
        <v>43</v>
      </c>
      <c r="O159" s="47"/>
      <c r="P159" s="230">
        <f>O159*H159</f>
        <v>0</v>
      </c>
      <c r="Q159" s="230">
        <v>0.0049100000000000003</v>
      </c>
      <c r="R159" s="230">
        <f>Q159*H159</f>
        <v>0.88244484000000001</v>
      </c>
      <c r="S159" s="230">
        <v>0</v>
      </c>
      <c r="T159" s="231">
        <f>S159*H159</f>
        <v>0</v>
      </c>
      <c r="AR159" s="24" t="s">
        <v>254</v>
      </c>
      <c r="AT159" s="24" t="s">
        <v>251</v>
      </c>
      <c r="AU159" s="24" t="s">
        <v>80</v>
      </c>
      <c r="AY159" s="24" t="s">
        <v>131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24" t="s">
        <v>80</v>
      </c>
      <c r="BK159" s="232">
        <f>ROUND(I159*H159,2)</f>
        <v>0</v>
      </c>
      <c r="BL159" s="24" t="s">
        <v>217</v>
      </c>
      <c r="BM159" s="24" t="s">
        <v>255</v>
      </c>
    </row>
    <row r="160" s="1" customFormat="1">
      <c r="B160" s="46"/>
      <c r="C160" s="74"/>
      <c r="D160" s="233" t="s">
        <v>140</v>
      </c>
      <c r="E160" s="74"/>
      <c r="F160" s="234" t="s">
        <v>256</v>
      </c>
      <c r="G160" s="74"/>
      <c r="H160" s="74"/>
      <c r="I160" s="191"/>
      <c r="J160" s="74"/>
      <c r="K160" s="74"/>
      <c r="L160" s="72"/>
      <c r="M160" s="235"/>
      <c r="N160" s="47"/>
      <c r="O160" s="47"/>
      <c r="P160" s="47"/>
      <c r="Q160" s="47"/>
      <c r="R160" s="47"/>
      <c r="S160" s="47"/>
      <c r="T160" s="95"/>
      <c r="AT160" s="24" t="s">
        <v>140</v>
      </c>
      <c r="AU160" s="24" t="s">
        <v>80</v>
      </c>
    </row>
    <row r="161" s="12" customFormat="1">
      <c r="B161" s="246"/>
      <c r="C161" s="247"/>
      <c r="D161" s="233" t="s">
        <v>142</v>
      </c>
      <c r="E161" s="247"/>
      <c r="F161" s="249" t="s">
        <v>257</v>
      </c>
      <c r="G161" s="247"/>
      <c r="H161" s="250">
        <v>179.72399999999999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142</v>
      </c>
      <c r="AU161" s="256" t="s">
        <v>80</v>
      </c>
      <c r="AV161" s="12" t="s">
        <v>80</v>
      </c>
      <c r="AW161" s="12" t="s">
        <v>6</v>
      </c>
      <c r="AX161" s="12" t="s">
        <v>76</v>
      </c>
      <c r="AY161" s="256" t="s">
        <v>131</v>
      </c>
    </row>
    <row r="162" s="1" customFormat="1" ht="25.5" customHeight="1">
      <c r="B162" s="46"/>
      <c r="C162" s="221" t="s">
        <v>258</v>
      </c>
      <c r="D162" s="221" t="s">
        <v>134</v>
      </c>
      <c r="E162" s="222" t="s">
        <v>259</v>
      </c>
      <c r="F162" s="223" t="s">
        <v>260</v>
      </c>
      <c r="G162" s="224" t="s">
        <v>149</v>
      </c>
      <c r="H162" s="225">
        <v>176.19999999999999</v>
      </c>
      <c r="I162" s="226"/>
      <c r="J162" s="227">
        <f>ROUND(I162*H162,2)</f>
        <v>0</v>
      </c>
      <c r="K162" s="223" t="s">
        <v>150</v>
      </c>
      <c r="L162" s="72"/>
      <c r="M162" s="228" t="s">
        <v>21</v>
      </c>
      <c r="N162" s="229" t="s">
        <v>43</v>
      </c>
      <c r="O162" s="47"/>
      <c r="P162" s="230">
        <f>O162*H162</f>
        <v>0</v>
      </c>
      <c r="Q162" s="230">
        <v>1.0499999999999999E-05</v>
      </c>
      <c r="R162" s="230">
        <f>Q162*H162</f>
        <v>0.0018500999999999997</v>
      </c>
      <c r="S162" s="230">
        <v>0</v>
      </c>
      <c r="T162" s="231">
        <f>S162*H162</f>
        <v>0</v>
      </c>
      <c r="AR162" s="24" t="s">
        <v>217</v>
      </c>
      <c r="AT162" s="24" t="s">
        <v>134</v>
      </c>
      <c r="AU162" s="24" t="s">
        <v>80</v>
      </c>
      <c r="AY162" s="24" t="s">
        <v>131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24" t="s">
        <v>80</v>
      </c>
      <c r="BK162" s="232">
        <f>ROUND(I162*H162,2)</f>
        <v>0</v>
      </c>
      <c r="BL162" s="24" t="s">
        <v>217</v>
      </c>
      <c r="BM162" s="24" t="s">
        <v>261</v>
      </c>
    </row>
    <row r="163" s="1" customFormat="1">
      <c r="B163" s="46"/>
      <c r="C163" s="74"/>
      <c r="D163" s="233" t="s">
        <v>140</v>
      </c>
      <c r="E163" s="74"/>
      <c r="F163" s="234" t="s">
        <v>262</v>
      </c>
      <c r="G163" s="74"/>
      <c r="H163" s="74"/>
      <c r="I163" s="191"/>
      <c r="J163" s="74"/>
      <c r="K163" s="74"/>
      <c r="L163" s="72"/>
      <c r="M163" s="235"/>
      <c r="N163" s="47"/>
      <c r="O163" s="47"/>
      <c r="P163" s="47"/>
      <c r="Q163" s="47"/>
      <c r="R163" s="47"/>
      <c r="S163" s="47"/>
      <c r="T163" s="95"/>
      <c r="AT163" s="24" t="s">
        <v>140</v>
      </c>
      <c r="AU163" s="24" t="s">
        <v>80</v>
      </c>
    </row>
    <row r="164" s="11" customFormat="1">
      <c r="B164" s="236"/>
      <c r="C164" s="237"/>
      <c r="D164" s="233" t="s">
        <v>142</v>
      </c>
      <c r="E164" s="238" t="s">
        <v>21</v>
      </c>
      <c r="F164" s="239" t="s">
        <v>249</v>
      </c>
      <c r="G164" s="237"/>
      <c r="H164" s="238" t="s">
        <v>21</v>
      </c>
      <c r="I164" s="240"/>
      <c r="J164" s="237"/>
      <c r="K164" s="237"/>
      <c r="L164" s="241"/>
      <c r="M164" s="242"/>
      <c r="N164" s="243"/>
      <c r="O164" s="243"/>
      <c r="P164" s="243"/>
      <c r="Q164" s="243"/>
      <c r="R164" s="243"/>
      <c r="S164" s="243"/>
      <c r="T164" s="244"/>
      <c r="AT164" s="245" t="s">
        <v>142</v>
      </c>
      <c r="AU164" s="245" t="s">
        <v>80</v>
      </c>
      <c r="AV164" s="11" t="s">
        <v>76</v>
      </c>
      <c r="AW164" s="11" t="s">
        <v>35</v>
      </c>
      <c r="AX164" s="11" t="s">
        <v>71</v>
      </c>
      <c r="AY164" s="245" t="s">
        <v>131</v>
      </c>
    </row>
    <row r="165" s="12" customFormat="1">
      <c r="B165" s="246"/>
      <c r="C165" s="247"/>
      <c r="D165" s="233" t="s">
        <v>142</v>
      </c>
      <c r="E165" s="248" t="s">
        <v>21</v>
      </c>
      <c r="F165" s="249" t="s">
        <v>250</v>
      </c>
      <c r="G165" s="247"/>
      <c r="H165" s="250">
        <v>176.19999999999999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142</v>
      </c>
      <c r="AU165" s="256" t="s">
        <v>80</v>
      </c>
      <c r="AV165" s="12" t="s">
        <v>80</v>
      </c>
      <c r="AW165" s="12" t="s">
        <v>35</v>
      </c>
      <c r="AX165" s="12" t="s">
        <v>76</v>
      </c>
      <c r="AY165" s="256" t="s">
        <v>131</v>
      </c>
    </row>
    <row r="166" s="1" customFormat="1" ht="16.5" customHeight="1">
      <c r="B166" s="46"/>
      <c r="C166" s="268" t="s">
        <v>263</v>
      </c>
      <c r="D166" s="268" t="s">
        <v>251</v>
      </c>
      <c r="E166" s="269" t="s">
        <v>264</v>
      </c>
      <c r="F166" s="270" t="s">
        <v>265</v>
      </c>
      <c r="G166" s="271" t="s">
        <v>149</v>
      </c>
      <c r="H166" s="272">
        <v>185.00999999999999</v>
      </c>
      <c r="I166" s="273"/>
      <c r="J166" s="274">
        <f>ROUND(I166*H166,2)</f>
        <v>0</v>
      </c>
      <c r="K166" s="270" t="s">
        <v>21</v>
      </c>
      <c r="L166" s="275"/>
      <c r="M166" s="276" t="s">
        <v>21</v>
      </c>
      <c r="N166" s="277" t="s">
        <v>43</v>
      </c>
      <c r="O166" s="47"/>
      <c r="P166" s="230">
        <f>O166*H166</f>
        <v>0</v>
      </c>
      <c r="Q166" s="230">
        <v>0.00010000000000000001</v>
      </c>
      <c r="R166" s="230">
        <f>Q166*H166</f>
        <v>0.018501</v>
      </c>
      <c r="S166" s="230">
        <v>0</v>
      </c>
      <c r="T166" s="231">
        <f>S166*H166</f>
        <v>0</v>
      </c>
      <c r="AR166" s="24" t="s">
        <v>254</v>
      </c>
      <c r="AT166" s="24" t="s">
        <v>251</v>
      </c>
      <c r="AU166" s="24" t="s">
        <v>80</v>
      </c>
      <c r="AY166" s="24" t="s">
        <v>131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24" t="s">
        <v>80</v>
      </c>
      <c r="BK166" s="232">
        <f>ROUND(I166*H166,2)</f>
        <v>0</v>
      </c>
      <c r="BL166" s="24" t="s">
        <v>217</v>
      </c>
      <c r="BM166" s="24" t="s">
        <v>266</v>
      </c>
    </row>
    <row r="167" s="1" customFormat="1">
      <c r="B167" s="46"/>
      <c r="C167" s="74"/>
      <c r="D167" s="233" t="s">
        <v>140</v>
      </c>
      <c r="E167" s="74"/>
      <c r="F167" s="234" t="s">
        <v>267</v>
      </c>
      <c r="G167" s="74"/>
      <c r="H167" s="74"/>
      <c r="I167" s="191"/>
      <c r="J167" s="74"/>
      <c r="K167" s="74"/>
      <c r="L167" s="72"/>
      <c r="M167" s="235"/>
      <c r="N167" s="47"/>
      <c r="O167" s="47"/>
      <c r="P167" s="47"/>
      <c r="Q167" s="47"/>
      <c r="R167" s="47"/>
      <c r="S167" s="47"/>
      <c r="T167" s="95"/>
      <c r="AT167" s="24" t="s">
        <v>140</v>
      </c>
      <c r="AU167" s="24" t="s">
        <v>80</v>
      </c>
    </row>
    <row r="168" s="1" customFormat="1">
      <c r="B168" s="46"/>
      <c r="C168" s="74"/>
      <c r="D168" s="233" t="s">
        <v>268</v>
      </c>
      <c r="E168" s="74"/>
      <c r="F168" s="278" t="s">
        <v>269</v>
      </c>
      <c r="G168" s="74"/>
      <c r="H168" s="74"/>
      <c r="I168" s="191"/>
      <c r="J168" s="74"/>
      <c r="K168" s="74"/>
      <c r="L168" s="72"/>
      <c r="M168" s="235"/>
      <c r="N168" s="47"/>
      <c r="O168" s="47"/>
      <c r="P168" s="47"/>
      <c r="Q168" s="47"/>
      <c r="R168" s="47"/>
      <c r="S168" s="47"/>
      <c r="T168" s="95"/>
      <c r="AT168" s="24" t="s">
        <v>268</v>
      </c>
      <c r="AU168" s="24" t="s">
        <v>80</v>
      </c>
    </row>
    <row r="169" s="12" customFormat="1">
      <c r="B169" s="246"/>
      <c r="C169" s="247"/>
      <c r="D169" s="233" t="s">
        <v>142</v>
      </c>
      <c r="E169" s="247"/>
      <c r="F169" s="249" t="s">
        <v>270</v>
      </c>
      <c r="G169" s="247"/>
      <c r="H169" s="250">
        <v>185.00999999999999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AT169" s="256" t="s">
        <v>142</v>
      </c>
      <c r="AU169" s="256" t="s">
        <v>80</v>
      </c>
      <c r="AV169" s="12" t="s">
        <v>80</v>
      </c>
      <c r="AW169" s="12" t="s">
        <v>6</v>
      </c>
      <c r="AX169" s="12" t="s">
        <v>76</v>
      </c>
      <c r="AY169" s="256" t="s">
        <v>131</v>
      </c>
    </row>
    <row r="170" s="1" customFormat="1" ht="16.5" customHeight="1">
      <c r="B170" s="46"/>
      <c r="C170" s="221" t="s">
        <v>271</v>
      </c>
      <c r="D170" s="221" t="s">
        <v>134</v>
      </c>
      <c r="E170" s="222" t="s">
        <v>272</v>
      </c>
      <c r="F170" s="223" t="s">
        <v>273</v>
      </c>
      <c r="G170" s="224" t="s">
        <v>209</v>
      </c>
      <c r="H170" s="225">
        <v>0.90300000000000002</v>
      </c>
      <c r="I170" s="226"/>
      <c r="J170" s="227">
        <f>ROUND(I170*H170,2)</f>
        <v>0</v>
      </c>
      <c r="K170" s="223" t="s">
        <v>150</v>
      </c>
      <c r="L170" s="72"/>
      <c r="M170" s="228" t="s">
        <v>21</v>
      </c>
      <c r="N170" s="229" t="s">
        <v>43</v>
      </c>
      <c r="O170" s="47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AR170" s="24" t="s">
        <v>217</v>
      </c>
      <c r="AT170" s="24" t="s">
        <v>134</v>
      </c>
      <c r="AU170" s="24" t="s">
        <v>80</v>
      </c>
      <c r="AY170" s="24" t="s">
        <v>131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24" t="s">
        <v>80</v>
      </c>
      <c r="BK170" s="232">
        <f>ROUND(I170*H170,2)</f>
        <v>0</v>
      </c>
      <c r="BL170" s="24" t="s">
        <v>217</v>
      </c>
      <c r="BM170" s="24" t="s">
        <v>274</v>
      </c>
    </row>
    <row r="171" s="1" customFormat="1">
      <c r="B171" s="46"/>
      <c r="C171" s="74"/>
      <c r="D171" s="233" t="s">
        <v>140</v>
      </c>
      <c r="E171" s="74"/>
      <c r="F171" s="234" t="s">
        <v>275</v>
      </c>
      <c r="G171" s="74"/>
      <c r="H171" s="74"/>
      <c r="I171" s="191"/>
      <c r="J171" s="74"/>
      <c r="K171" s="74"/>
      <c r="L171" s="72"/>
      <c r="M171" s="235"/>
      <c r="N171" s="47"/>
      <c r="O171" s="47"/>
      <c r="P171" s="47"/>
      <c r="Q171" s="47"/>
      <c r="R171" s="47"/>
      <c r="S171" s="47"/>
      <c r="T171" s="95"/>
      <c r="AT171" s="24" t="s">
        <v>140</v>
      </c>
      <c r="AU171" s="24" t="s">
        <v>80</v>
      </c>
    </row>
    <row r="172" s="10" customFormat="1" ht="29.88" customHeight="1">
      <c r="B172" s="205"/>
      <c r="C172" s="206"/>
      <c r="D172" s="207" t="s">
        <v>70</v>
      </c>
      <c r="E172" s="219" t="s">
        <v>276</v>
      </c>
      <c r="F172" s="219" t="s">
        <v>277</v>
      </c>
      <c r="G172" s="206"/>
      <c r="H172" s="206"/>
      <c r="I172" s="209"/>
      <c r="J172" s="220">
        <f>BK172</f>
        <v>0</v>
      </c>
      <c r="K172" s="206"/>
      <c r="L172" s="211"/>
      <c r="M172" s="212"/>
      <c r="N172" s="213"/>
      <c r="O172" s="213"/>
      <c r="P172" s="214">
        <f>SUM(P173:P257)</f>
        <v>0</v>
      </c>
      <c r="Q172" s="213"/>
      <c r="R172" s="214">
        <f>SUM(R173:R257)</f>
        <v>3.5222037847800003</v>
      </c>
      <c r="S172" s="213"/>
      <c r="T172" s="215">
        <f>SUM(T173:T257)</f>
        <v>5.2490499999999995</v>
      </c>
      <c r="AR172" s="216" t="s">
        <v>80</v>
      </c>
      <c r="AT172" s="217" t="s">
        <v>70</v>
      </c>
      <c r="AU172" s="217" t="s">
        <v>76</v>
      </c>
      <c r="AY172" s="216" t="s">
        <v>131</v>
      </c>
      <c r="BK172" s="218">
        <f>SUM(BK173:BK257)</f>
        <v>0</v>
      </c>
    </row>
    <row r="173" s="1" customFormat="1" ht="16.5" customHeight="1">
      <c r="B173" s="46"/>
      <c r="C173" s="221" t="s">
        <v>278</v>
      </c>
      <c r="D173" s="221" t="s">
        <v>134</v>
      </c>
      <c r="E173" s="222" t="s">
        <v>279</v>
      </c>
      <c r="F173" s="223" t="s">
        <v>280</v>
      </c>
      <c r="G173" s="224" t="s">
        <v>214</v>
      </c>
      <c r="H173" s="225">
        <v>91</v>
      </c>
      <c r="I173" s="226"/>
      <c r="J173" s="227">
        <f>ROUND(I173*H173,2)</f>
        <v>0</v>
      </c>
      <c r="K173" s="223" t="s">
        <v>21</v>
      </c>
      <c r="L173" s="72"/>
      <c r="M173" s="228" t="s">
        <v>21</v>
      </c>
      <c r="N173" s="229" t="s">
        <v>43</v>
      </c>
      <c r="O173" s="47"/>
      <c r="P173" s="230">
        <f>O173*H173</f>
        <v>0</v>
      </c>
      <c r="Q173" s="230">
        <v>0</v>
      </c>
      <c r="R173" s="230">
        <f>Q173*H173</f>
        <v>0</v>
      </c>
      <c r="S173" s="230">
        <v>0.024750000000000001</v>
      </c>
      <c r="T173" s="231">
        <f>S173*H173</f>
        <v>2.2522500000000001</v>
      </c>
      <c r="AR173" s="24" t="s">
        <v>217</v>
      </c>
      <c r="AT173" s="24" t="s">
        <v>134</v>
      </c>
      <c r="AU173" s="24" t="s">
        <v>80</v>
      </c>
      <c r="AY173" s="24" t="s">
        <v>131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24" t="s">
        <v>80</v>
      </c>
      <c r="BK173" s="232">
        <f>ROUND(I173*H173,2)</f>
        <v>0</v>
      </c>
      <c r="BL173" s="24" t="s">
        <v>217</v>
      </c>
      <c r="BM173" s="24" t="s">
        <v>281</v>
      </c>
    </row>
    <row r="174" s="1" customFormat="1">
      <c r="B174" s="46"/>
      <c r="C174" s="74"/>
      <c r="D174" s="233" t="s">
        <v>140</v>
      </c>
      <c r="E174" s="74"/>
      <c r="F174" s="234" t="s">
        <v>282</v>
      </c>
      <c r="G174" s="74"/>
      <c r="H174" s="74"/>
      <c r="I174" s="191"/>
      <c r="J174" s="74"/>
      <c r="K174" s="74"/>
      <c r="L174" s="72"/>
      <c r="M174" s="235"/>
      <c r="N174" s="47"/>
      <c r="O174" s="47"/>
      <c r="P174" s="47"/>
      <c r="Q174" s="47"/>
      <c r="R174" s="47"/>
      <c r="S174" s="47"/>
      <c r="T174" s="95"/>
      <c r="AT174" s="24" t="s">
        <v>140</v>
      </c>
      <c r="AU174" s="24" t="s">
        <v>80</v>
      </c>
    </row>
    <row r="175" s="11" customFormat="1">
      <c r="B175" s="236"/>
      <c r="C175" s="237"/>
      <c r="D175" s="233" t="s">
        <v>142</v>
      </c>
      <c r="E175" s="238" t="s">
        <v>21</v>
      </c>
      <c r="F175" s="239" t="s">
        <v>283</v>
      </c>
      <c r="G175" s="237"/>
      <c r="H175" s="238" t="s">
        <v>21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AT175" s="245" t="s">
        <v>142</v>
      </c>
      <c r="AU175" s="245" t="s">
        <v>80</v>
      </c>
      <c r="AV175" s="11" t="s">
        <v>76</v>
      </c>
      <c r="AW175" s="11" t="s">
        <v>35</v>
      </c>
      <c r="AX175" s="11" t="s">
        <v>71</v>
      </c>
      <c r="AY175" s="245" t="s">
        <v>131</v>
      </c>
    </row>
    <row r="176" s="12" customFormat="1">
      <c r="B176" s="246"/>
      <c r="C176" s="247"/>
      <c r="D176" s="233" t="s">
        <v>142</v>
      </c>
      <c r="E176" s="248" t="s">
        <v>21</v>
      </c>
      <c r="F176" s="249" t="s">
        <v>284</v>
      </c>
      <c r="G176" s="247"/>
      <c r="H176" s="250">
        <v>11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AT176" s="256" t="s">
        <v>142</v>
      </c>
      <c r="AU176" s="256" t="s">
        <v>80</v>
      </c>
      <c r="AV176" s="12" t="s">
        <v>80</v>
      </c>
      <c r="AW176" s="12" t="s">
        <v>35</v>
      </c>
      <c r="AX176" s="12" t="s">
        <v>71</v>
      </c>
      <c r="AY176" s="256" t="s">
        <v>131</v>
      </c>
    </row>
    <row r="177" s="12" customFormat="1">
      <c r="B177" s="246"/>
      <c r="C177" s="247"/>
      <c r="D177" s="233" t="s">
        <v>142</v>
      </c>
      <c r="E177" s="248" t="s">
        <v>21</v>
      </c>
      <c r="F177" s="249" t="s">
        <v>285</v>
      </c>
      <c r="G177" s="247"/>
      <c r="H177" s="250">
        <v>7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AT177" s="256" t="s">
        <v>142</v>
      </c>
      <c r="AU177" s="256" t="s">
        <v>80</v>
      </c>
      <c r="AV177" s="12" t="s">
        <v>80</v>
      </c>
      <c r="AW177" s="12" t="s">
        <v>35</v>
      </c>
      <c r="AX177" s="12" t="s">
        <v>71</v>
      </c>
      <c r="AY177" s="256" t="s">
        <v>131</v>
      </c>
    </row>
    <row r="178" s="12" customFormat="1">
      <c r="B178" s="246"/>
      <c r="C178" s="247"/>
      <c r="D178" s="233" t="s">
        <v>142</v>
      </c>
      <c r="E178" s="248" t="s">
        <v>21</v>
      </c>
      <c r="F178" s="249" t="s">
        <v>286</v>
      </c>
      <c r="G178" s="247"/>
      <c r="H178" s="250">
        <v>2.5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AT178" s="256" t="s">
        <v>142</v>
      </c>
      <c r="AU178" s="256" t="s">
        <v>80</v>
      </c>
      <c r="AV178" s="12" t="s">
        <v>80</v>
      </c>
      <c r="AW178" s="12" t="s">
        <v>35</v>
      </c>
      <c r="AX178" s="12" t="s">
        <v>71</v>
      </c>
      <c r="AY178" s="256" t="s">
        <v>131</v>
      </c>
    </row>
    <row r="179" s="12" customFormat="1">
      <c r="B179" s="246"/>
      <c r="C179" s="247"/>
      <c r="D179" s="233" t="s">
        <v>142</v>
      </c>
      <c r="E179" s="248" t="s">
        <v>21</v>
      </c>
      <c r="F179" s="249" t="s">
        <v>287</v>
      </c>
      <c r="G179" s="247"/>
      <c r="H179" s="250">
        <v>10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142</v>
      </c>
      <c r="AU179" s="256" t="s">
        <v>80</v>
      </c>
      <c r="AV179" s="12" t="s">
        <v>80</v>
      </c>
      <c r="AW179" s="12" t="s">
        <v>35</v>
      </c>
      <c r="AX179" s="12" t="s">
        <v>71</v>
      </c>
      <c r="AY179" s="256" t="s">
        <v>131</v>
      </c>
    </row>
    <row r="180" s="12" customFormat="1">
      <c r="B180" s="246"/>
      <c r="C180" s="247"/>
      <c r="D180" s="233" t="s">
        <v>142</v>
      </c>
      <c r="E180" s="248" t="s">
        <v>21</v>
      </c>
      <c r="F180" s="249" t="s">
        <v>288</v>
      </c>
      <c r="G180" s="247"/>
      <c r="H180" s="250">
        <v>11.1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AT180" s="256" t="s">
        <v>142</v>
      </c>
      <c r="AU180" s="256" t="s">
        <v>80</v>
      </c>
      <c r="AV180" s="12" t="s">
        <v>80</v>
      </c>
      <c r="AW180" s="12" t="s">
        <v>35</v>
      </c>
      <c r="AX180" s="12" t="s">
        <v>71</v>
      </c>
      <c r="AY180" s="256" t="s">
        <v>131</v>
      </c>
    </row>
    <row r="181" s="14" customFormat="1">
      <c r="B181" s="279"/>
      <c r="C181" s="280"/>
      <c r="D181" s="233" t="s">
        <v>142</v>
      </c>
      <c r="E181" s="281" t="s">
        <v>21</v>
      </c>
      <c r="F181" s="282" t="s">
        <v>289</v>
      </c>
      <c r="G181" s="280"/>
      <c r="H181" s="283">
        <v>41.600000000000001</v>
      </c>
      <c r="I181" s="284"/>
      <c r="J181" s="280"/>
      <c r="K181" s="280"/>
      <c r="L181" s="285"/>
      <c r="M181" s="286"/>
      <c r="N181" s="287"/>
      <c r="O181" s="287"/>
      <c r="P181" s="287"/>
      <c r="Q181" s="287"/>
      <c r="R181" s="287"/>
      <c r="S181" s="287"/>
      <c r="T181" s="288"/>
      <c r="AT181" s="289" t="s">
        <v>142</v>
      </c>
      <c r="AU181" s="289" t="s">
        <v>80</v>
      </c>
      <c r="AV181" s="14" t="s">
        <v>132</v>
      </c>
      <c r="AW181" s="14" t="s">
        <v>35</v>
      </c>
      <c r="AX181" s="14" t="s">
        <v>71</v>
      </c>
      <c r="AY181" s="289" t="s">
        <v>131</v>
      </c>
    </row>
    <row r="182" s="11" customFormat="1">
      <c r="B182" s="236"/>
      <c r="C182" s="237"/>
      <c r="D182" s="233" t="s">
        <v>142</v>
      </c>
      <c r="E182" s="238" t="s">
        <v>21</v>
      </c>
      <c r="F182" s="239" t="s">
        <v>290</v>
      </c>
      <c r="G182" s="237"/>
      <c r="H182" s="238" t="s">
        <v>21</v>
      </c>
      <c r="I182" s="240"/>
      <c r="J182" s="237"/>
      <c r="K182" s="237"/>
      <c r="L182" s="241"/>
      <c r="M182" s="242"/>
      <c r="N182" s="243"/>
      <c r="O182" s="243"/>
      <c r="P182" s="243"/>
      <c r="Q182" s="243"/>
      <c r="R182" s="243"/>
      <c r="S182" s="243"/>
      <c r="T182" s="244"/>
      <c r="AT182" s="245" t="s">
        <v>142</v>
      </c>
      <c r="AU182" s="245" t="s">
        <v>80</v>
      </c>
      <c r="AV182" s="11" t="s">
        <v>76</v>
      </c>
      <c r="AW182" s="11" t="s">
        <v>35</v>
      </c>
      <c r="AX182" s="11" t="s">
        <v>71</v>
      </c>
      <c r="AY182" s="245" t="s">
        <v>131</v>
      </c>
    </row>
    <row r="183" s="12" customFormat="1">
      <c r="B183" s="246"/>
      <c r="C183" s="247"/>
      <c r="D183" s="233" t="s">
        <v>142</v>
      </c>
      <c r="E183" s="248" t="s">
        <v>21</v>
      </c>
      <c r="F183" s="249" t="s">
        <v>291</v>
      </c>
      <c r="G183" s="247"/>
      <c r="H183" s="250">
        <v>28.399999999999999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AT183" s="256" t="s">
        <v>142</v>
      </c>
      <c r="AU183" s="256" t="s">
        <v>80</v>
      </c>
      <c r="AV183" s="12" t="s">
        <v>80</v>
      </c>
      <c r="AW183" s="12" t="s">
        <v>35</v>
      </c>
      <c r="AX183" s="12" t="s">
        <v>71</v>
      </c>
      <c r="AY183" s="256" t="s">
        <v>131</v>
      </c>
    </row>
    <row r="184" s="14" customFormat="1">
      <c r="B184" s="279"/>
      <c r="C184" s="280"/>
      <c r="D184" s="233" t="s">
        <v>142</v>
      </c>
      <c r="E184" s="281" t="s">
        <v>21</v>
      </c>
      <c r="F184" s="282" t="s">
        <v>289</v>
      </c>
      <c r="G184" s="280"/>
      <c r="H184" s="283">
        <v>28.399999999999999</v>
      </c>
      <c r="I184" s="284"/>
      <c r="J184" s="280"/>
      <c r="K184" s="280"/>
      <c r="L184" s="285"/>
      <c r="M184" s="286"/>
      <c r="N184" s="287"/>
      <c r="O184" s="287"/>
      <c r="P184" s="287"/>
      <c r="Q184" s="287"/>
      <c r="R184" s="287"/>
      <c r="S184" s="287"/>
      <c r="T184" s="288"/>
      <c r="AT184" s="289" t="s">
        <v>142</v>
      </c>
      <c r="AU184" s="289" t="s">
        <v>80</v>
      </c>
      <c r="AV184" s="14" t="s">
        <v>132</v>
      </c>
      <c r="AW184" s="14" t="s">
        <v>35</v>
      </c>
      <c r="AX184" s="14" t="s">
        <v>71</v>
      </c>
      <c r="AY184" s="289" t="s">
        <v>131</v>
      </c>
    </row>
    <row r="185" s="11" customFormat="1">
      <c r="B185" s="236"/>
      <c r="C185" s="237"/>
      <c r="D185" s="233" t="s">
        <v>142</v>
      </c>
      <c r="E185" s="238" t="s">
        <v>21</v>
      </c>
      <c r="F185" s="239" t="s">
        <v>292</v>
      </c>
      <c r="G185" s="237"/>
      <c r="H185" s="238" t="s">
        <v>21</v>
      </c>
      <c r="I185" s="240"/>
      <c r="J185" s="237"/>
      <c r="K185" s="237"/>
      <c r="L185" s="241"/>
      <c r="M185" s="242"/>
      <c r="N185" s="243"/>
      <c r="O185" s="243"/>
      <c r="P185" s="243"/>
      <c r="Q185" s="243"/>
      <c r="R185" s="243"/>
      <c r="S185" s="243"/>
      <c r="T185" s="244"/>
      <c r="AT185" s="245" t="s">
        <v>142</v>
      </c>
      <c r="AU185" s="245" t="s">
        <v>80</v>
      </c>
      <c r="AV185" s="11" t="s">
        <v>76</v>
      </c>
      <c r="AW185" s="11" t="s">
        <v>35</v>
      </c>
      <c r="AX185" s="11" t="s">
        <v>71</v>
      </c>
      <c r="AY185" s="245" t="s">
        <v>131</v>
      </c>
    </row>
    <row r="186" s="12" customFormat="1">
      <c r="B186" s="246"/>
      <c r="C186" s="247"/>
      <c r="D186" s="233" t="s">
        <v>142</v>
      </c>
      <c r="E186" s="248" t="s">
        <v>21</v>
      </c>
      <c r="F186" s="249" t="s">
        <v>293</v>
      </c>
      <c r="G186" s="247"/>
      <c r="H186" s="250">
        <v>15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AT186" s="256" t="s">
        <v>142</v>
      </c>
      <c r="AU186" s="256" t="s">
        <v>80</v>
      </c>
      <c r="AV186" s="12" t="s">
        <v>80</v>
      </c>
      <c r="AW186" s="12" t="s">
        <v>35</v>
      </c>
      <c r="AX186" s="12" t="s">
        <v>71</v>
      </c>
      <c r="AY186" s="256" t="s">
        <v>131</v>
      </c>
    </row>
    <row r="187" s="12" customFormat="1">
      <c r="B187" s="246"/>
      <c r="C187" s="247"/>
      <c r="D187" s="233" t="s">
        <v>142</v>
      </c>
      <c r="E187" s="248" t="s">
        <v>21</v>
      </c>
      <c r="F187" s="249" t="s">
        <v>294</v>
      </c>
      <c r="G187" s="247"/>
      <c r="H187" s="250">
        <v>6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AT187" s="256" t="s">
        <v>142</v>
      </c>
      <c r="AU187" s="256" t="s">
        <v>80</v>
      </c>
      <c r="AV187" s="12" t="s">
        <v>80</v>
      </c>
      <c r="AW187" s="12" t="s">
        <v>35</v>
      </c>
      <c r="AX187" s="12" t="s">
        <v>71</v>
      </c>
      <c r="AY187" s="256" t="s">
        <v>131</v>
      </c>
    </row>
    <row r="188" s="14" customFormat="1">
      <c r="B188" s="279"/>
      <c r="C188" s="280"/>
      <c r="D188" s="233" t="s">
        <v>142</v>
      </c>
      <c r="E188" s="281" t="s">
        <v>21</v>
      </c>
      <c r="F188" s="282" t="s">
        <v>289</v>
      </c>
      <c r="G188" s="280"/>
      <c r="H188" s="283">
        <v>21</v>
      </c>
      <c r="I188" s="284"/>
      <c r="J188" s="280"/>
      <c r="K188" s="280"/>
      <c r="L188" s="285"/>
      <c r="M188" s="286"/>
      <c r="N188" s="287"/>
      <c r="O188" s="287"/>
      <c r="P188" s="287"/>
      <c r="Q188" s="287"/>
      <c r="R188" s="287"/>
      <c r="S188" s="287"/>
      <c r="T188" s="288"/>
      <c r="AT188" s="289" t="s">
        <v>142</v>
      </c>
      <c r="AU188" s="289" t="s">
        <v>80</v>
      </c>
      <c r="AV188" s="14" t="s">
        <v>132</v>
      </c>
      <c r="AW188" s="14" t="s">
        <v>35</v>
      </c>
      <c r="AX188" s="14" t="s">
        <v>71</v>
      </c>
      <c r="AY188" s="289" t="s">
        <v>131</v>
      </c>
    </row>
    <row r="189" s="13" customFormat="1">
      <c r="B189" s="257"/>
      <c r="C189" s="258"/>
      <c r="D189" s="233" t="s">
        <v>142</v>
      </c>
      <c r="E189" s="259" t="s">
        <v>21</v>
      </c>
      <c r="F189" s="260" t="s">
        <v>174</v>
      </c>
      <c r="G189" s="258"/>
      <c r="H189" s="261">
        <v>91</v>
      </c>
      <c r="I189" s="262"/>
      <c r="J189" s="258"/>
      <c r="K189" s="258"/>
      <c r="L189" s="263"/>
      <c r="M189" s="264"/>
      <c r="N189" s="265"/>
      <c r="O189" s="265"/>
      <c r="P189" s="265"/>
      <c r="Q189" s="265"/>
      <c r="R189" s="265"/>
      <c r="S189" s="265"/>
      <c r="T189" s="266"/>
      <c r="AT189" s="267" t="s">
        <v>142</v>
      </c>
      <c r="AU189" s="267" t="s">
        <v>80</v>
      </c>
      <c r="AV189" s="13" t="s">
        <v>138</v>
      </c>
      <c r="AW189" s="13" t="s">
        <v>35</v>
      </c>
      <c r="AX189" s="13" t="s">
        <v>76</v>
      </c>
      <c r="AY189" s="267" t="s">
        <v>131</v>
      </c>
    </row>
    <row r="190" s="1" customFormat="1" ht="16.5" customHeight="1">
      <c r="B190" s="46"/>
      <c r="C190" s="221" t="s">
        <v>295</v>
      </c>
      <c r="D190" s="221" t="s">
        <v>134</v>
      </c>
      <c r="E190" s="222" t="s">
        <v>296</v>
      </c>
      <c r="F190" s="223" t="s">
        <v>297</v>
      </c>
      <c r="G190" s="224" t="s">
        <v>137</v>
      </c>
      <c r="H190" s="225">
        <v>8.3919999999999995</v>
      </c>
      <c r="I190" s="226"/>
      <c r="J190" s="227">
        <f>ROUND(I190*H190,2)</f>
        <v>0</v>
      </c>
      <c r="K190" s="223" t="s">
        <v>21</v>
      </c>
      <c r="L190" s="72"/>
      <c r="M190" s="228" t="s">
        <v>21</v>
      </c>
      <c r="N190" s="229" t="s">
        <v>43</v>
      </c>
      <c r="O190" s="47"/>
      <c r="P190" s="230">
        <f>O190*H190</f>
        <v>0</v>
      </c>
      <c r="Q190" s="230">
        <v>0.017520000000000001</v>
      </c>
      <c r="R190" s="230">
        <f>Q190*H190</f>
        <v>0.14702783999999999</v>
      </c>
      <c r="S190" s="230">
        <v>0</v>
      </c>
      <c r="T190" s="231">
        <f>S190*H190</f>
        <v>0</v>
      </c>
      <c r="AR190" s="24" t="s">
        <v>217</v>
      </c>
      <c r="AT190" s="24" t="s">
        <v>134</v>
      </c>
      <c r="AU190" s="24" t="s">
        <v>80</v>
      </c>
      <c r="AY190" s="24" t="s">
        <v>131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24" t="s">
        <v>80</v>
      </c>
      <c r="BK190" s="232">
        <f>ROUND(I190*H190,2)</f>
        <v>0</v>
      </c>
      <c r="BL190" s="24" t="s">
        <v>217</v>
      </c>
      <c r="BM190" s="24" t="s">
        <v>298</v>
      </c>
    </row>
    <row r="191" s="1" customFormat="1">
      <c r="B191" s="46"/>
      <c r="C191" s="74"/>
      <c r="D191" s="233" t="s">
        <v>140</v>
      </c>
      <c r="E191" s="74"/>
      <c r="F191" s="234" t="s">
        <v>299</v>
      </c>
      <c r="G191" s="74"/>
      <c r="H191" s="74"/>
      <c r="I191" s="191"/>
      <c r="J191" s="74"/>
      <c r="K191" s="74"/>
      <c r="L191" s="72"/>
      <c r="M191" s="235"/>
      <c r="N191" s="47"/>
      <c r="O191" s="47"/>
      <c r="P191" s="47"/>
      <c r="Q191" s="47"/>
      <c r="R191" s="47"/>
      <c r="S191" s="47"/>
      <c r="T191" s="95"/>
      <c r="AT191" s="24" t="s">
        <v>140</v>
      </c>
      <c r="AU191" s="24" t="s">
        <v>80</v>
      </c>
    </row>
    <row r="192" s="1" customFormat="1">
      <c r="B192" s="46"/>
      <c r="C192" s="74"/>
      <c r="D192" s="233" t="s">
        <v>268</v>
      </c>
      <c r="E192" s="74"/>
      <c r="F192" s="278" t="s">
        <v>300</v>
      </c>
      <c r="G192" s="74"/>
      <c r="H192" s="74"/>
      <c r="I192" s="191"/>
      <c r="J192" s="74"/>
      <c r="K192" s="74"/>
      <c r="L192" s="72"/>
      <c r="M192" s="235"/>
      <c r="N192" s="47"/>
      <c r="O192" s="47"/>
      <c r="P192" s="47"/>
      <c r="Q192" s="47"/>
      <c r="R192" s="47"/>
      <c r="S192" s="47"/>
      <c r="T192" s="95"/>
      <c r="AT192" s="24" t="s">
        <v>268</v>
      </c>
      <c r="AU192" s="24" t="s">
        <v>80</v>
      </c>
    </row>
    <row r="193" s="11" customFormat="1">
      <c r="B193" s="236"/>
      <c r="C193" s="237"/>
      <c r="D193" s="233" t="s">
        <v>142</v>
      </c>
      <c r="E193" s="238" t="s">
        <v>21</v>
      </c>
      <c r="F193" s="239" t="s">
        <v>283</v>
      </c>
      <c r="G193" s="237"/>
      <c r="H193" s="238" t="s">
        <v>21</v>
      </c>
      <c r="I193" s="240"/>
      <c r="J193" s="237"/>
      <c r="K193" s="237"/>
      <c r="L193" s="241"/>
      <c r="M193" s="242"/>
      <c r="N193" s="243"/>
      <c r="O193" s="243"/>
      <c r="P193" s="243"/>
      <c r="Q193" s="243"/>
      <c r="R193" s="243"/>
      <c r="S193" s="243"/>
      <c r="T193" s="244"/>
      <c r="AT193" s="245" t="s">
        <v>142</v>
      </c>
      <c r="AU193" s="245" t="s">
        <v>80</v>
      </c>
      <c r="AV193" s="11" t="s">
        <v>76</v>
      </c>
      <c r="AW193" s="11" t="s">
        <v>35</v>
      </c>
      <c r="AX193" s="11" t="s">
        <v>71</v>
      </c>
      <c r="AY193" s="245" t="s">
        <v>131</v>
      </c>
    </row>
    <row r="194" s="12" customFormat="1">
      <c r="B194" s="246"/>
      <c r="C194" s="247"/>
      <c r="D194" s="233" t="s">
        <v>142</v>
      </c>
      <c r="E194" s="248" t="s">
        <v>21</v>
      </c>
      <c r="F194" s="249" t="s">
        <v>301</v>
      </c>
      <c r="G194" s="247"/>
      <c r="H194" s="250">
        <v>0.48399999999999999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AT194" s="256" t="s">
        <v>142</v>
      </c>
      <c r="AU194" s="256" t="s">
        <v>80</v>
      </c>
      <c r="AV194" s="12" t="s">
        <v>80</v>
      </c>
      <c r="AW194" s="12" t="s">
        <v>35</v>
      </c>
      <c r="AX194" s="12" t="s">
        <v>71</v>
      </c>
      <c r="AY194" s="256" t="s">
        <v>131</v>
      </c>
    </row>
    <row r="195" s="12" customFormat="1">
      <c r="B195" s="246"/>
      <c r="C195" s="247"/>
      <c r="D195" s="233" t="s">
        <v>142</v>
      </c>
      <c r="E195" s="248" t="s">
        <v>21</v>
      </c>
      <c r="F195" s="249" t="s">
        <v>302</v>
      </c>
      <c r="G195" s="247"/>
      <c r="H195" s="250">
        <v>0.17899999999999999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AT195" s="256" t="s">
        <v>142</v>
      </c>
      <c r="AU195" s="256" t="s">
        <v>80</v>
      </c>
      <c r="AV195" s="12" t="s">
        <v>80</v>
      </c>
      <c r="AW195" s="12" t="s">
        <v>35</v>
      </c>
      <c r="AX195" s="12" t="s">
        <v>71</v>
      </c>
      <c r="AY195" s="256" t="s">
        <v>131</v>
      </c>
    </row>
    <row r="196" s="12" customFormat="1">
      <c r="B196" s="246"/>
      <c r="C196" s="247"/>
      <c r="D196" s="233" t="s">
        <v>142</v>
      </c>
      <c r="E196" s="248" t="s">
        <v>21</v>
      </c>
      <c r="F196" s="249" t="s">
        <v>303</v>
      </c>
      <c r="G196" s="247"/>
      <c r="H196" s="250">
        <v>0.096000000000000002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AT196" s="256" t="s">
        <v>142</v>
      </c>
      <c r="AU196" s="256" t="s">
        <v>80</v>
      </c>
      <c r="AV196" s="12" t="s">
        <v>80</v>
      </c>
      <c r="AW196" s="12" t="s">
        <v>35</v>
      </c>
      <c r="AX196" s="12" t="s">
        <v>71</v>
      </c>
      <c r="AY196" s="256" t="s">
        <v>131</v>
      </c>
    </row>
    <row r="197" s="12" customFormat="1">
      <c r="B197" s="246"/>
      <c r="C197" s="247"/>
      <c r="D197" s="233" t="s">
        <v>142</v>
      </c>
      <c r="E197" s="248" t="s">
        <v>21</v>
      </c>
      <c r="F197" s="249" t="s">
        <v>304</v>
      </c>
      <c r="G197" s="247"/>
      <c r="H197" s="250">
        <v>0.192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AT197" s="256" t="s">
        <v>142</v>
      </c>
      <c r="AU197" s="256" t="s">
        <v>80</v>
      </c>
      <c r="AV197" s="12" t="s">
        <v>80</v>
      </c>
      <c r="AW197" s="12" t="s">
        <v>35</v>
      </c>
      <c r="AX197" s="12" t="s">
        <v>71</v>
      </c>
      <c r="AY197" s="256" t="s">
        <v>131</v>
      </c>
    </row>
    <row r="198" s="12" customFormat="1">
      <c r="B198" s="246"/>
      <c r="C198" s="247"/>
      <c r="D198" s="233" t="s">
        <v>142</v>
      </c>
      <c r="E198" s="248" t="s">
        <v>21</v>
      </c>
      <c r="F198" s="249" t="s">
        <v>305</v>
      </c>
      <c r="G198" s="247"/>
      <c r="H198" s="250">
        <v>0.213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AT198" s="256" t="s">
        <v>142</v>
      </c>
      <c r="AU198" s="256" t="s">
        <v>80</v>
      </c>
      <c r="AV198" s="12" t="s">
        <v>80</v>
      </c>
      <c r="AW198" s="12" t="s">
        <v>35</v>
      </c>
      <c r="AX198" s="12" t="s">
        <v>71</v>
      </c>
      <c r="AY198" s="256" t="s">
        <v>131</v>
      </c>
    </row>
    <row r="199" s="14" customFormat="1">
      <c r="B199" s="279"/>
      <c r="C199" s="280"/>
      <c r="D199" s="233" t="s">
        <v>142</v>
      </c>
      <c r="E199" s="281" t="s">
        <v>21</v>
      </c>
      <c r="F199" s="282" t="s">
        <v>289</v>
      </c>
      <c r="G199" s="280"/>
      <c r="H199" s="283">
        <v>1.1639999999999999</v>
      </c>
      <c r="I199" s="284"/>
      <c r="J199" s="280"/>
      <c r="K199" s="280"/>
      <c r="L199" s="285"/>
      <c r="M199" s="286"/>
      <c r="N199" s="287"/>
      <c r="O199" s="287"/>
      <c r="P199" s="287"/>
      <c r="Q199" s="287"/>
      <c r="R199" s="287"/>
      <c r="S199" s="287"/>
      <c r="T199" s="288"/>
      <c r="AT199" s="289" t="s">
        <v>142</v>
      </c>
      <c r="AU199" s="289" t="s">
        <v>80</v>
      </c>
      <c r="AV199" s="14" t="s">
        <v>132</v>
      </c>
      <c r="AW199" s="14" t="s">
        <v>35</v>
      </c>
      <c r="AX199" s="14" t="s">
        <v>71</v>
      </c>
      <c r="AY199" s="289" t="s">
        <v>131</v>
      </c>
    </row>
    <row r="200" s="11" customFormat="1">
      <c r="B200" s="236"/>
      <c r="C200" s="237"/>
      <c r="D200" s="233" t="s">
        <v>142</v>
      </c>
      <c r="E200" s="238" t="s">
        <v>21</v>
      </c>
      <c r="F200" s="239" t="s">
        <v>290</v>
      </c>
      <c r="G200" s="237"/>
      <c r="H200" s="238" t="s">
        <v>21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AT200" s="245" t="s">
        <v>142</v>
      </c>
      <c r="AU200" s="245" t="s">
        <v>80</v>
      </c>
      <c r="AV200" s="11" t="s">
        <v>76</v>
      </c>
      <c r="AW200" s="11" t="s">
        <v>35</v>
      </c>
      <c r="AX200" s="11" t="s">
        <v>71</v>
      </c>
      <c r="AY200" s="245" t="s">
        <v>131</v>
      </c>
    </row>
    <row r="201" s="12" customFormat="1">
      <c r="B201" s="246"/>
      <c r="C201" s="247"/>
      <c r="D201" s="233" t="s">
        <v>142</v>
      </c>
      <c r="E201" s="248" t="s">
        <v>21</v>
      </c>
      <c r="F201" s="249" t="s">
        <v>306</v>
      </c>
      <c r="G201" s="247"/>
      <c r="H201" s="250">
        <v>1.363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AT201" s="256" t="s">
        <v>142</v>
      </c>
      <c r="AU201" s="256" t="s">
        <v>80</v>
      </c>
      <c r="AV201" s="12" t="s">
        <v>80</v>
      </c>
      <c r="AW201" s="12" t="s">
        <v>35</v>
      </c>
      <c r="AX201" s="12" t="s">
        <v>71</v>
      </c>
      <c r="AY201" s="256" t="s">
        <v>131</v>
      </c>
    </row>
    <row r="202" s="14" customFormat="1">
      <c r="B202" s="279"/>
      <c r="C202" s="280"/>
      <c r="D202" s="233" t="s">
        <v>142</v>
      </c>
      <c r="E202" s="281" t="s">
        <v>21</v>
      </c>
      <c r="F202" s="282" t="s">
        <v>289</v>
      </c>
      <c r="G202" s="280"/>
      <c r="H202" s="283">
        <v>1.363</v>
      </c>
      <c r="I202" s="284"/>
      <c r="J202" s="280"/>
      <c r="K202" s="280"/>
      <c r="L202" s="285"/>
      <c r="M202" s="286"/>
      <c r="N202" s="287"/>
      <c r="O202" s="287"/>
      <c r="P202" s="287"/>
      <c r="Q202" s="287"/>
      <c r="R202" s="287"/>
      <c r="S202" s="287"/>
      <c r="T202" s="288"/>
      <c r="AT202" s="289" t="s">
        <v>142</v>
      </c>
      <c r="AU202" s="289" t="s">
        <v>80</v>
      </c>
      <c r="AV202" s="14" t="s">
        <v>132</v>
      </c>
      <c r="AW202" s="14" t="s">
        <v>35</v>
      </c>
      <c r="AX202" s="14" t="s">
        <v>71</v>
      </c>
      <c r="AY202" s="289" t="s">
        <v>131</v>
      </c>
    </row>
    <row r="203" s="11" customFormat="1">
      <c r="B203" s="236"/>
      <c r="C203" s="237"/>
      <c r="D203" s="233" t="s">
        <v>142</v>
      </c>
      <c r="E203" s="238" t="s">
        <v>21</v>
      </c>
      <c r="F203" s="239" t="s">
        <v>292</v>
      </c>
      <c r="G203" s="237"/>
      <c r="H203" s="238" t="s">
        <v>21</v>
      </c>
      <c r="I203" s="240"/>
      <c r="J203" s="237"/>
      <c r="K203" s="237"/>
      <c r="L203" s="241"/>
      <c r="M203" s="242"/>
      <c r="N203" s="243"/>
      <c r="O203" s="243"/>
      <c r="P203" s="243"/>
      <c r="Q203" s="243"/>
      <c r="R203" s="243"/>
      <c r="S203" s="243"/>
      <c r="T203" s="244"/>
      <c r="AT203" s="245" t="s">
        <v>142</v>
      </c>
      <c r="AU203" s="245" t="s">
        <v>80</v>
      </c>
      <c r="AV203" s="11" t="s">
        <v>76</v>
      </c>
      <c r="AW203" s="11" t="s">
        <v>35</v>
      </c>
      <c r="AX203" s="11" t="s">
        <v>71</v>
      </c>
      <c r="AY203" s="245" t="s">
        <v>131</v>
      </c>
    </row>
    <row r="204" s="12" customFormat="1">
      <c r="B204" s="246"/>
      <c r="C204" s="247"/>
      <c r="D204" s="233" t="s">
        <v>142</v>
      </c>
      <c r="E204" s="248" t="s">
        <v>21</v>
      </c>
      <c r="F204" s="249" t="s">
        <v>307</v>
      </c>
      <c r="G204" s="247"/>
      <c r="H204" s="250">
        <v>0.432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AT204" s="256" t="s">
        <v>142</v>
      </c>
      <c r="AU204" s="256" t="s">
        <v>80</v>
      </c>
      <c r="AV204" s="12" t="s">
        <v>80</v>
      </c>
      <c r="AW204" s="12" t="s">
        <v>35</v>
      </c>
      <c r="AX204" s="12" t="s">
        <v>71</v>
      </c>
      <c r="AY204" s="256" t="s">
        <v>131</v>
      </c>
    </row>
    <row r="205" s="12" customFormat="1">
      <c r="B205" s="246"/>
      <c r="C205" s="247"/>
      <c r="D205" s="233" t="s">
        <v>142</v>
      </c>
      <c r="E205" s="248" t="s">
        <v>21</v>
      </c>
      <c r="F205" s="249" t="s">
        <v>308</v>
      </c>
      <c r="G205" s="247"/>
      <c r="H205" s="250">
        <v>0.216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AT205" s="256" t="s">
        <v>142</v>
      </c>
      <c r="AU205" s="256" t="s">
        <v>80</v>
      </c>
      <c r="AV205" s="12" t="s">
        <v>80</v>
      </c>
      <c r="AW205" s="12" t="s">
        <v>35</v>
      </c>
      <c r="AX205" s="12" t="s">
        <v>71</v>
      </c>
      <c r="AY205" s="256" t="s">
        <v>131</v>
      </c>
    </row>
    <row r="206" s="14" customFormat="1">
      <c r="B206" s="279"/>
      <c r="C206" s="280"/>
      <c r="D206" s="233" t="s">
        <v>142</v>
      </c>
      <c r="E206" s="281" t="s">
        <v>21</v>
      </c>
      <c r="F206" s="282" t="s">
        <v>289</v>
      </c>
      <c r="G206" s="280"/>
      <c r="H206" s="283">
        <v>0.64800000000000002</v>
      </c>
      <c r="I206" s="284"/>
      <c r="J206" s="280"/>
      <c r="K206" s="280"/>
      <c r="L206" s="285"/>
      <c r="M206" s="286"/>
      <c r="N206" s="287"/>
      <c r="O206" s="287"/>
      <c r="P206" s="287"/>
      <c r="Q206" s="287"/>
      <c r="R206" s="287"/>
      <c r="S206" s="287"/>
      <c r="T206" s="288"/>
      <c r="AT206" s="289" t="s">
        <v>142</v>
      </c>
      <c r="AU206" s="289" t="s">
        <v>80</v>
      </c>
      <c r="AV206" s="14" t="s">
        <v>132</v>
      </c>
      <c r="AW206" s="14" t="s">
        <v>35</v>
      </c>
      <c r="AX206" s="14" t="s">
        <v>71</v>
      </c>
      <c r="AY206" s="289" t="s">
        <v>131</v>
      </c>
    </row>
    <row r="207" s="11" customFormat="1">
      <c r="B207" s="236"/>
      <c r="C207" s="237"/>
      <c r="D207" s="233" t="s">
        <v>142</v>
      </c>
      <c r="E207" s="238" t="s">
        <v>21</v>
      </c>
      <c r="F207" s="239" t="s">
        <v>309</v>
      </c>
      <c r="G207" s="237"/>
      <c r="H207" s="238" t="s">
        <v>21</v>
      </c>
      <c r="I207" s="240"/>
      <c r="J207" s="237"/>
      <c r="K207" s="237"/>
      <c r="L207" s="241"/>
      <c r="M207" s="242"/>
      <c r="N207" s="243"/>
      <c r="O207" s="243"/>
      <c r="P207" s="243"/>
      <c r="Q207" s="243"/>
      <c r="R207" s="243"/>
      <c r="S207" s="243"/>
      <c r="T207" s="244"/>
      <c r="AT207" s="245" t="s">
        <v>142</v>
      </c>
      <c r="AU207" s="245" t="s">
        <v>80</v>
      </c>
      <c r="AV207" s="11" t="s">
        <v>76</v>
      </c>
      <c r="AW207" s="11" t="s">
        <v>35</v>
      </c>
      <c r="AX207" s="11" t="s">
        <v>71</v>
      </c>
      <c r="AY207" s="245" t="s">
        <v>131</v>
      </c>
    </row>
    <row r="208" s="12" customFormat="1">
      <c r="B208" s="246"/>
      <c r="C208" s="247"/>
      <c r="D208" s="233" t="s">
        <v>142</v>
      </c>
      <c r="E208" s="248" t="s">
        <v>21</v>
      </c>
      <c r="F208" s="249" t="s">
        <v>310</v>
      </c>
      <c r="G208" s="247"/>
      <c r="H208" s="250">
        <v>4.7519999999999998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AT208" s="256" t="s">
        <v>142</v>
      </c>
      <c r="AU208" s="256" t="s">
        <v>80</v>
      </c>
      <c r="AV208" s="12" t="s">
        <v>80</v>
      </c>
      <c r="AW208" s="12" t="s">
        <v>35</v>
      </c>
      <c r="AX208" s="12" t="s">
        <v>71</v>
      </c>
      <c r="AY208" s="256" t="s">
        <v>131</v>
      </c>
    </row>
    <row r="209" s="12" customFormat="1">
      <c r="B209" s="246"/>
      <c r="C209" s="247"/>
      <c r="D209" s="233" t="s">
        <v>142</v>
      </c>
      <c r="E209" s="248" t="s">
        <v>21</v>
      </c>
      <c r="F209" s="249" t="s">
        <v>311</v>
      </c>
      <c r="G209" s="247"/>
      <c r="H209" s="250">
        <v>0.46500000000000002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AT209" s="256" t="s">
        <v>142</v>
      </c>
      <c r="AU209" s="256" t="s">
        <v>80</v>
      </c>
      <c r="AV209" s="12" t="s">
        <v>80</v>
      </c>
      <c r="AW209" s="12" t="s">
        <v>35</v>
      </c>
      <c r="AX209" s="12" t="s">
        <v>71</v>
      </c>
      <c r="AY209" s="256" t="s">
        <v>131</v>
      </c>
    </row>
    <row r="210" s="13" customFormat="1">
      <c r="B210" s="257"/>
      <c r="C210" s="258"/>
      <c r="D210" s="233" t="s">
        <v>142</v>
      </c>
      <c r="E210" s="259" t="s">
        <v>21</v>
      </c>
      <c r="F210" s="260" t="s">
        <v>174</v>
      </c>
      <c r="G210" s="258"/>
      <c r="H210" s="261">
        <v>8.3919999999999995</v>
      </c>
      <c r="I210" s="262"/>
      <c r="J210" s="258"/>
      <c r="K210" s="258"/>
      <c r="L210" s="263"/>
      <c r="M210" s="264"/>
      <c r="N210" s="265"/>
      <c r="O210" s="265"/>
      <c r="P210" s="265"/>
      <c r="Q210" s="265"/>
      <c r="R210" s="265"/>
      <c r="S210" s="265"/>
      <c r="T210" s="266"/>
      <c r="AT210" s="267" t="s">
        <v>142</v>
      </c>
      <c r="AU210" s="267" t="s">
        <v>80</v>
      </c>
      <c r="AV210" s="13" t="s">
        <v>138</v>
      </c>
      <c r="AW210" s="13" t="s">
        <v>35</v>
      </c>
      <c r="AX210" s="13" t="s">
        <v>76</v>
      </c>
      <c r="AY210" s="267" t="s">
        <v>131</v>
      </c>
    </row>
    <row r="211" s="1" customFormat="1" ht="25.5" customHeight="1">
      <c r="B211" s="46"/>
      <c r="C211" s="221" t="s">
        <v>312</v>
      </c>
      <c r="D211" s="221" t="s">
        <v>134</v>
      </c>
      <c r="E211" s="222" t="s">
        <v>313</v>
      </c>
      <c r="F211" s="223" t="s">
        <v>314</v>
      </c>
      <c r="G211" s="224" t="s">
        <v>149</v>
      </c>
      <c r="H211" s="225">
        <v>38.200000000000003</v>
      </c>
      <c r="I211" s="226"/>
      <c r="J211" s="227">
        <f>ROUND(I211*H211,2)</f>
        <v>0</v>
      </c>
      <c r="K211" s="223" t="s">
        <v>150</v>
      </c>
      <c r="L211" s="72"/>
      <c r="M211" s="228" t="s">
        <v>21</v>
      </c>
      <c r="N211" s="229" t="s">
        <v>43</v>
      </c>
      <c r="O211" s="47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AR211" s="24" t="s">
        <v>217</v>
      </c>
      <c r="AT211" s="24" t="s">
        <v>134</v>
      </c>
      <c r="AU211" s="24" t="s">
        <v>80</v>
      </c>
      <c r="AY211" s="24" t="s">
        <v>131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24" t="s">
        <v>80</v>
      </c>
      <c r="BK211" s="232">
        <f>ROUND(I211*H211,2)</f>
        <v>0</v>
      </c>
      <c r="BL211" s="24" t="s">
        <v>217</v>
      </c>
      <c r="BM211" s="24" t="s">
        <v>315</v>
      </c>
    </row>
    <row r="212" s="1" customFormat="1">
      <c r="B212" s="46"/>
      <c r="C212" s="74"/>
      <c r="D212" s="233" t="s">
        <v>140</v>
      </c>
      <c r="E212" s="74"/>
      <c r="F212" s="234" t="s">
        <v>316</v>
      </c>
      <c r="G212" s="74"/>
      <c r="H212" s="74"/>
      <c r="I212" s="191"/>
      <c r="J212" s="74"/>
      <c r="K212" s="74"/>
      <c r="L212" s="72"/>
      <c r="M212" s="235"/>
      <c r="N212" s="47"/>
      <c r="O212" s="47"/>
      <c r="P212" s="47"/>
      <c r="Q212" s="47"/>
      <c r="R212" s="47"/>
      <c r="S212" s="47"/>
      <c r="T212" s="95"/>
      <c r="AT212" s="24" t="s">
        <v>140</v>
      </c>
      <c r="AU212" s="24" t="s">
        <v>80</v>
      </c>
    </row>
    <row r="213" s="11" customFormat="1">
      <c r="B213" s="236"/>
      <c r="C213" s="237"/>
      <c r="D213" s="233" t="s">
        <v>142</v>
      </c>
      <c r="E213" s="238" t="s">
        <v>21</v>
      </c>
      <c r="F213" s="239" t="s">
        <v>317</v>
      </c>
      <c r="G213" s="237"/>
      <c r="H213" s="238" t="s">
        <v>21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AT213" s="245" t="s">
        <v>142</v>
      </c>
      <c r="AU213" s="245" t="s">
        <v>80</v>
      </c>
      <c r="AV213" s="11" t="s">
        <v>76</v>
      </c>
      <c r="AW213" s="11" t="s">
        <v>35</v>
      </c>
      <c r="AX213" s="11" t="s">
        <v>71</v>
      </c>
      <c r="AY213" s="245" t="s">
        <v>131</v>
      </c>
    </row>
    <row r="214" s="12" customFormat="1">
      <c r="B214" s="246"/>
      <c r="C214" s="247"/>
      <c r="D214" s="233" t="s">
        <v>142</v>
      </c>
      <c r="E214" s="248" t="s">
        <v>21</v>
      </c>
      <c r="F214" s="249" t="s">
        <v>318</v>
      </c>
      <c r="G214" s="247"/>
      <c r="H214" s="250">
        <v>38.200000000000003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AT214" s="256" t="s">
        <v>142</v>
      </c>
      <c r="AU214" s="256" t="s">
        <v>80</v>
      </c>
      <c r="AV214" s="12" t="s">
        <v>80</v>
      </c>
      <c r="AW214" s="12" t="s">
        <v>35</v>
      </c>
      <c r="AX214" s="12" t="s">
        <v>76</v>
      </c>
      <c r="AY214" s="256" t="s">
        <v>131</v>
      </c>
    </row>
    <row r="215" s="1" customFormat="1" ht="16.5" customHeight="1">
      <c r="B215" s="46"/>
      <c r="C215" s="268" t="s">
        <v>319</v>
      </c>
      <c r="D215" s="268" t="s">
        <v>251</v>
      </c>
      <c r="E215" s="269" t="s">
        <v>320</v>
      </c>
      <c r="F215" s="270" t="s">
        <v>321</v>
      </c>
      <c r="G215" s="271" t="s">
        <v>137</v>
      </c>
      <c r="H215" s="272">
        <v>1.0089999999999999</v>
      </c>
      <c r="I215" s="273"/>
      <c r="J215" s="274">
        <f>ROUND(I215*H215,2)</f>
        <v>0</v>
      </c>
      <c r="K215" s="270" t="s">
        <v>21</v>
      </c>
      <c r="L215" s="275"/>
      <c r="M215" s="276" t="s">
        <v>21</v>
      </c>
      <c r="N215" s="277" t="s">
        <v>43</v>
      </c>
      <c r="O215" s="47"/>
      <c r="P215" s="230">
        <f>O215*H215</f>
        <v>0</v>
      </c>
      <c r="Q215" s="230">
        <v>0.55000000000000004</v>
      </c>
      <c r="R215" s="230">
        <f>Q215*H215</f>
        <v>0.55494999999999994</v>
      </c>
      <c r="S215" s="230">
        <v>0</v>
      </c>
      <c r="T215" s="231">
        <f>S215*H215</f>
        <v>0</v>
      </c>
      <c r="AR215" s="24" t="s">
        <v>254</v>
      </c>
      <c r="AT215" s="24" t="s">
        <v>251</v>
      </c>
      <c r="AU215" s="24" t="s">
        <v>80</v>
      </c>
      <c r="AY215" s="24" t="s">
        <v>131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24" t="s">
        <v>80</v>
      </c>
      <c r="BK215" s="232">
        <f>ROUND(I215*H215,2)</f>
        <v>0</v>
      </c>
      <c r="BL215" s="24" t="s">
        <v>217</v>
      </c>
      <c r="BM215" s="24" t="s">
        <v>322</v>
      </c>
    </row>
    <row r="216" s="1" customFormat="1">
      <c r="B216" s="46"/>
      <c r="C216" s="74"/>
      <c r="D216" s="233" t="s">
        <v>140</v>
      </c>
      <c r="E216" s="74"/>
      <c r="F216" s="234" t="s">
        <v>323</v>
      </c>
      <c r="G216" s="74"/>
      <c r="H216" s="74"/>
      <c r="I216" s="191"/>
      <c r="J216" s="74"/>
      <c r="K216" s="74"/>
      <c r="L216" s="72"/>
      <c r="M216" s="235"/>
      <c r="N216" s="47"/>
      <c r="O216" s="47"/>
      <c r="P216" s="47"/>
      <c r="Q216" s="47"/>
      <c r="R216" s="47"/>
      <c r="S216" s="47"/>
      <c r="T216" s="95"/>
      <c r="AT216" s="24" t="s">
        <v>140</v>
      </c>
      <c r="AU216" s="24" t="s">
        <v>80</v>
      </c>
    </row>
    <row r="217" s="11" customFormat="1">
      <c r="B217" s="236"/>
      <c r="C217" s="237"/>
      <c r="D217" s="233" t="s">
        <v>142</v>
      </c>
      <c r="E217" s="238" t="s">
        <v>21</v>
      </c>
      <c r="F217" s="239" t="s">
        <v>317</v>
      </c>
      <c r="G217" s="237"/>
      <c r="H217" s="238" t="s">
        <v>21</v>
      </c>
      <c r="I217" s="240"/>
      <c r="J217" s="237"/>
      <c r="K217" s="237"/>
      <c r="L217" s="241"/>
      <c r="M217" s="242"/>
      <c r="N217" s="243"/>
      <c r="O217" s="243"/>
      <c r="P217" s="243"/>
      <c r="Q217" s="243"/>
      <c r="R217" s="243"/>
      <c r="S217" s="243"/>
      <c r="T217" s="244"/>
      <c r="AT217" s="245" t="s">
        <v>142</v>
      </c>
      <c r="AU217" s="245" t="s">
        <v>80</v>
      </c>
      <c r="AV217" s="11" t="s">
        <v>76</v>
      </c>
      <c r="AW217" s="11" t="s">
        <v>35</v>
      </c>
      <c r="AX217" s="11" t="s">
        <v>71</v>
      </c>
      <c r="AY217" s="245" t="s">
        <v>131</v>
      </c>
    </row>
    <row r="218" s="12" customFormat="1">
      <c r="B218" s="246"/>
      <c r="C218" s="247"/>
      <c r="D218" s="233" t="s">
        <v>142</v>
      </c>
      <c r="E218" s="248" t="s">
        <v>21</v>
      </c>
      <c r="F218" s="249" t="s">
        <v>324</v>
      </c>
      <c r="G218" s="247"/>
      <c r="H218" s="250">
        <v>0.91700000000000004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AT218" s="256" t="s">
        <v>142</v>
      </c>
      <c r="AU218" s="256" t="s">
        <v>80</v>
      </c>
      <c r="AV218" s="12" t="s">
        <v>80</v>
      </c>
      <c r="AW218" s="12" t="s">
        <v>35</v>
      </c>
      <c r="AX218" s="12" t="s">
        <v>76</v>
      </c>
      <c r="AY218" s="256" t="s">
        <v>131</v>
      </c>
    </row>
    <row r="219" s="12" customFormat="1">
      <c r="B219" s="246"/>
      <c r="C219" s="247"/>
      <c r="D219" s="233" t="s">
        <v>142</v>
      </c>
      <c r="E219" s="247"/>
      <c r="F219" s="249" t="s">
        <v>325</v>
      </c>
      <c r="G219" s="247"/>
      <c r="H219" s="250">
        <v>1.0089999999999999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AT219" s="256" t="s">
        <v>142</v>
      </c>
      <c r="AU219" s="256" t="s">
        <v>80</v>
      </c>
      <c r="AV219" s="12" t="s">
        <v>80</v>
      </c>
      <c r="AW219" s="12" t="s">
        <v>6</v>
      </c>
      <c r="AX219" s="12" t="s">
        <v>76</v>
      </c>
      <c r="AY219" s="256" t="s">
        <v>131</v>
      </c>
    </row>
    <row r="220" s="1" customFormat="1" ht="16.5" customHeight="1">
      <c r="B220" s="46"/>
      <c r="C220" s="221" t="s">
        <v>326</v>
      </c>
      <c r="D220" s="221" t="s">
        <v>134</v>
      </c>
      <c r="E220" s="222" t="s">
        <v>327</v>
      </c>
      <c r="F220" s="223" t="s">
        <v>328</v>
      </c>
      <c r="G220" s="224" t="s">
        <v>149</v>
      </c>
      <c r="H220" s="225">
        <v>38.200000000000003</v>
      </c>
      <c r="I220" s="226"/>
      <c r="J220" s="227">
        <f>ROUND(I220*H220,2)</f>
        <v>0</v>
      </c>
      <c r="K220" s="223" t="s">
        <v>150</v>
      </c>
      <c r="L220" s="72"/>
      <c r="M220" s="228" t="s">
        <v>21</v>
      </c>
      <c r="N220" s="229" t="s">
        <v>43</v>
      </c>
      <c r="O220" s="47"/>
      <c r="P220" s="230">
        <f>O220*H220</f>
        <v>0</v>
      </c>
      <c r="Q220" s="230">
        <v>0</v>
      </c>
      <c r="R220" s="230">
        <f>Q220*H220</f>
        <v>0</v>
      </c>
      <c r="S220" s="230">
        <v>0.014999999999999999</v>
      </c>
      <c r="T220" s="231">
        <f>S220*H220</f>
        <v>0.57300000000000006</v>
      </c>
      <c r="AR220" s="24" t="s">
        <v>138</v>
      </c>
      <c r="AT220" s="24" t="s">
        <v>134</v>
      </c>
      <c r="AU220" s="24" t="s">
        <v>80</v>
      </c>
      <c r="AY220" s="24" t="s">
        <v>131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24" t="s">
        <v>80</v>
      </c>
      <c r="BK220" s="232">
        <f>ROUND(I220*H220,2)</f>
        <v>0</v>
      </c>
      <c r="BL220" s="24" t="s">
        <v>138</v>
      </c>
      <c r="BM220" s="24" t="s">
        <v>329</v>
      </c>
    </row>
    <row r="221" s="1" customFormat="1">
      <c r="B221" s="46"/>
      <c r="C221" s="74"/>
      <c r="D221" s="233" t="s">
        <v>140</v>
      </c>
      <c r="E221" s="74"/>
      <c r="F221" s="234" t="s">
        <v>330</v>
      </c>
      <c r="G221" s="74"/>
      <c r="H221" s="74"/>
      <c r="I221" s="191"/>
      <c r="J221" s="74"/>
      <c r="K221" s="74"/>
      <c r="L221" s="72"/>
      <c r="M221" s="235"/>
      <c r="N221" s="47"/>
      <c r="O221" s="47"/>
      <c r="P221" s="47"/>
      <c r="Q221" s="47"/>
      <c r="R221" s="47"/>
      <c r="S221" s="47"/>
      <c r="T221" s="95"/>
      <c r="AT221" s="24" t="s">
        <v>140</v>
      </c>
      <c r="AU221" s="24" t="s">
        <v>80</v>
      </c>
    </row>
    <row r="222" s="11" customFormat="1">
      <c r="B222" s="236"/>
      <c r="C222" s="237"/>
      <c r="D222" s="233" t="s">
        <v>142</v>
      </c>
      <c r="E222" s="238" t="s">
        <v>21</v>
      </c>
      <c r="F222" s="239" t="s">
        <v>317</v>
      </c>
      <c r="G222" s="237"/>
      <c r="H222" s="238" t="s">
        <v>21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AT222" s="245" t="s">
        <v>142</v>
      </c>
      <c r="AU222" s="245" t="s">
        <v>80</v>
      </c>
      <c r="AV222" s="11" t="s">
        <v>76</v>
      </c>
      <c r="AW222" s="11" t="s">
        <v>35</v>
      </c>
      <c r="AX222" s="11" t="s">
        <v>71</v>
      </c>
      <c r="AY222" s="245" t="s">
        <v>131</v>
      </c>
    </row>
    <row r="223" s="12" customFormat="1">
      <c r="B223" s="246"/>
      <c r="C223" s="247"/>
      <c r="D223" s="233" t="s">
        <v>142</v>
      </c>
      <c r="E223" s="248" t="s">
        <v>21</v>
      </c>
      <c r="F223" s="249" t="s">
        <v>318</v>
      </c>
      <c r="G223" s="247"/>
      <c r="H223" s="250">
        <v>38.200000000000003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AT223" s="256" t="s">
        <v>142</v>
      </c>
      <c r="AU223" s="256" t="s">
        <v>80</v>
      </c>
      <c r="AV223" s="12" t="s">
        <v>80</v>
      </c>
      <c r="AW223" s="12" t="s">
        <v>35</v>
      </c>
      <c r="AX223" s="12" t="s">
        <v>76</v>
      </c>
      <c r="AY223" s="256" t="s">
        <v>131</v>
      </c>
    </row>
    <row r="224" s="1" customFormat="1" ht="16.5" customHeight="1">
      <c r="B224" s="46"/>
      <c r="C224" s="221" t="s">
        <v>331</v>
      </c>
      <c r="D224" s="221" t="s">
        <v>134</v>
      </c>
      <c r="E224" s="222" t="s">
        <v>332</v>
      </c>
      <c r="F224" s="223" t="s">
        <v>333</v>
      </c>
      <c r="G224" s="224" t="s">
        <v>149</v>
      </c>
      <c r="H224" s="225">
        <v>353.62900000000002</v>
      </c>
      <c r="I224" s="226"/>
      <c r="J224" s="227">
        <f>ROUND(I224*H224,2)</f>
        <v>0</v>
      </c>
      <c r="K224" s="223" t="s">
        <v>21</v>
      </c>
      <c r="L224" s="72"/>
      <c r="M224" s="228" t="s">
        <v>21</v>
      </c>
      <c r="N224" s="229" t="s">
        <v>43</v>
      </c>
      <c r="O224" s="47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AR224" s="24" t="s">
        <v>217</v>
      </c>
      <c r="AT224" s="24" t="s">
        <v>134</v>
      </c>
      <c r="AU224" s="24" t="s">
        <v>80</v>
      </c>
      <c r="AY224" s="24" t="s">
        <v>131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24" t="s">
        <v>80</v>
      </c>
      <c r="BK224" s="232">
        <f>ROUND(I224*H224,2)</f>
        <v>0</v>
      </c>
      <c r="BL224" s="24" t="s">
        <v>217</v>
      </c>
      <c r="BM224" s="24" t="s">
        <v>334</v>
      </c>
    </row>
    <row r="225" s="1" customFormat="1">
      <c r="B225" s="46"/>
      <c r="C225" s="74"/>
      <c r="D225" s="233" t="s">
        <v>140</v>
      </c>
      <c r="E225" s="74"/>
      <c r="F225" s="234" t="s">
        <v>335</v>
      </c>
      <c r="G225" s="74"/>
      <c r="H225" s="74"/>
      <c r="I225" s="191"/>
      <c r="J225" s="74"/>
      <c r="K225" s="74"/>
      <c r="L225" s="72"/>
      <c r="M225" s="235"/>
      <c r="N225" s="47"/>
      <c r="O225" s="47"/>
      <c r="P225" s="47"/>
      <c r="Q225" s="47"/>
      <c r="R225" s="47"/>
      <c r="S225" s="47"/>
      <c r="T225" s="95"/>
      <c r="AT225" s="24" t="s">
        <v>140</v>
      </c>
      <c r="AU225" s="24" t="s">
        <v>80</v>
      </c>
    </row>
    <row r="226" s="1" customFormat="1">
      <c r="B226" s="46"/>
      <c r="C226" s="74"/>
      <c r="D226" s="233" t="s">
        <v>268</v>
      </c>
      <c r="E226" s="74"/>
      <c r="F226" s="278" t="s">
        <v>336</v>
      </c>
      <c r="G226" s="74"/>
      <c r="H226" s="74"/>
      <c r="I226" s="191"/>
      <c r="J226" s="74"/>
      <c r="K226" s="74"/>
      <c r="L226" s="72"/>
      <c r="M226" s="235"/>
      <c r="N226" s="47"/>
      <c r="O226" s="47"/>
      <c r="P226" s="47"/>
      <c r="Q226" s="47"/>
      <c r="R226" s="47"/>
      <c r="S226" s="47"/>
      <c r="T226" s="95"/>
      <c r="AT226" s="24" t="s">
        <v>268</v>
      </c>
      <c r="AU226" s="24" t="s">
        <v>80</v>
      </c>
    </row>
    <row r="227" s="11" customFormat="1">
      <c r="B227" s="236"/>
      <c r="C227" s="237"/>
      <c r="D227" s="233" t="s">
        <v>142</v>
      </c>
      <c r="E227" s="238" t="s">
        <v>21</v>
      </c>
      <c r="F227" s="239" t="s">
        <v>337</v>
      </c>
      <c r="G227" s="237"/>
      <c r="H227" s="238" t="s">
        <v>21</v>
      </c>
      <c r="I227" s="240"/>
      <c r="J227" s="237"/>
      <c r="K227" s="237"/>
      <c r="L227" s="241"/>
      <c r="M227" s="242"/>
      <c r="N227" s="243"/>
      <c r="O227" s="243"/>
      <c r="P227" s="243"/>
      <c r="Q227" s="243"/>
      <c r="R227" s="243"/>
      <c r="S227" s="243"/>
      <c r="T227" s="244"/>
      <c r="AT227" s="245" t="s">
        <v>142</v>
      </c>
      <c r="AU227" s="245" t="s">
        <v>80</v>
      </c>
      <c r="AV227" s="11" t="s">
        <v>76</v>
      </c>
      <c r="AW227" s="11" t="s">
        <v>35</v>
      </c>
      <c r="AX227" s="11" t="s">
        <v>71</v>
      </c>
      <c r="AY227" s="245" t="s">
        <v>131</v>
      </c>
    </row>
    <row r="228" s="12" customFormat="1">
      <c r="B228" s="246"/>
      <c r="C228" s="247"/>
      <c r="D228" s="233" t="s">
        <v>142</v>
      </c>
      <c r="E228" s="248" t="s">
        <v>21</v>
      </c>
      <c r="F228" s="249" t="s">
        <v>338</v>
      </c>
      <c r="G228" s="247"/>
      <c r="H228" s="250">
        <v>355.39999999999998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AT228" s="256" t="s">
        <v>142</v>
      </c>
      <c r="AU228" s="256" t="s">
        <v>80</v>
      </c>
      <c r="AV228" s="12" t="s">
        <v>80</v>
      </c>
      <c r="AW228" s="12" t="s">
        <v>35</v>
      </c>
      <c r="AX228" s="12" t="s">
        <v>71</v>
      </c>
      <c r="AY228" s="256" t="s">
        <v>131</v>
      </c>
    </row>
    <row r="229" s="12" customFormat="1">
      <c r="B229" s="246"/>
      <c r="C229" s="247"/>
      <c r="D229" s="233" t="s">
        <v>142</v>
      </c>
      <c r="E229" s="248" t="s">
        <v>21</v>
      </c>
      <c r="F229" s="249" t="s">
        <v>339</v>
      </c>
      <c r="G229" s="247"/>
      <c r="H229" s="250">
        <v>-1.7709999999999999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AT229" s="256" t="s">
        <v>142</v>
      </c>
      <c r="AU229" s="256" t="s">
        <v>80</v>
      </c>
      <c r="AV229" s="12" t="s">
        <v>80</v>
      </c>
      <c r="AW229" s="12" t="s">
        <v>35</v>
      </c>
      <c r="AX229" s="12" t="s">
        <v>71</v>
      </c>
      <c r="AY229" s="256" t="s">
        <v>131</v>
      </c>
    </row>
    <row r="230" s="13" customFormat="1">
      <c r="B230" s="257"/>
      <c r="C230" s="258"/>
      <c r="D230" s="233" t="s">
        <v>142</v>
      </c>
      <c r="E230" s="259" t="s">
        <v>21</v>
      </c>
      <c r="F230" s="260" t="s">
        <v>174</v>
      </c>
      <c r="G230" s="258"/>
      <c r="H230" s="261">
        <v>353.62900000000002</v>
      </c>
      <c r="I230" s="262"/>
      <c r="J230" s="258"/>
      <c r="K230" s="258"/>
      <c r="L230" s="263"/>
      <c r="M230" s="264"/>
      <c r="N230" s="265"/>
      <c r="O230" s="265"/>
      <c r="P230" s="265"/>
      <c r="Q230" s="265"/>
      <c r="R230" s="265"/>
      <c r="S230" s="265"/>
      <c r="T230" s="266"/>
      <c r="AT230" s="267" t="s">
        <v>142</v>
      </c>
      <c r="AU230" s="267" t="s">
        <v>80</v>
      </c>
      <c r="AV230" s="13" t="s">
        <v>138</v>
      </c>
      <c r="AW230" s="13" t="s">
        <v>35</v>
      </c>
      <c r="AX230" s="13" t="s">
        <v>76</v>
      </c>
      <c r="AY230" s="267" t="s">
        <v>131</v>
      </c>
    </row>
    <row r="231" s="1" customFormat="1" ht="16.5" customHeight="1">
      <c r="B231" s="46"/>
      <c r="C231" s="221" t="s">
        <v>340</v>
      </c>
      <c r="D231" s="221" t="s">
        <v>134</v>
      </c>
      <c r="E231" s="222" t="s">
        <v>341</v>
      </c>
      <c r="F231" s="223" t="s">
        <v>342</v>
      </c>
      <c r="G231" s="224" t="s">
        <v>149</v>
      </c>
      <c r="H231" s="225">
        <v>355.39999999999998</v>
      </c>
      <c r="I231" s="226"/>
      <c r="J231" s="227">
        <f>ROUND(I231*H231,2)</f>
        <v>0</v>
      </c>
      <c r="K231" s="223" t="s">
        <v>150</v>
      </c>
      <c r="L231" s="72"/>
      <c r="M231" s="228" t="s">
        <v>21</v>
      </c>
      <c r="N231" s="229" t="s">
        <v>43</v>
      </c>
      <c r="O231" s="47"/>
      <c r="P231" s="230">
        <f>O231*H231</f>
        <v>0</v>
      </c>
      <c r="Q231" s="230">
        <v>0</v>
      </c>
      <c r="R231" s="230">
        <f>Q231*H231</f>
        <v>0</v>
      </c>
      <c r="S231" s="230">
        <v>0.0050000000000000001</v>
      </c>
      <c r="T231" s="231">
        <f>S231*H231</f>
        <v>1.7769999999999999</v>
      </c>
      <c r="AR231" s="24" t="s">
        <v>217</v>
      </c>
      <c r="AT231" s="24" t="s">
        <v>134</v>
      </c>
      <c r="AU231" s="24" t="s">
        <v>80</v>
      </c>
      <c r="AY231" s="24" t="s">
        <v>131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24" t="s">
        <v>80</v>
      </c>
      <c r="BK231" s="232">
        <f>ROUND(I231*H231,2)</f>
        <v>0</v>
      </c>
      <c r="BL231" s="24" t="s">
        <v>217</v>
      </c>
      <c r="BM231" s="24" t="s">
        <v>343</v>
      </c>
    </row>
    <row r="232" s="1" customFormat="1">
      <c r="B232" s="46"/>
      <c r="C232" s="74"/>
      <c r="D232" s="233" t="s">
        <v>140</v>
      </c>
      <c r="E232" s="74"/>
      <c r="F232" s="234" t="s">
        <v>344</v>
      </c>
      <c r="G232" s="74"/>
      <c r="H232" s="74"/>
      <c r="I232" s="191"/>
      <c r="J232" s="74"/>
      <c r="K232" s="74"/>
      <c r="L232" s="72"/>
      <c r="M232" s="235"/>
      <c r="N232" s="47"/>
      <c r="O232" s="47"/>
      <c r="P232" s="47"/>
      <c r="Q232" s="47"/>
      <c r="R232" s="47"/>
      <c r="S232" s="47"/>
      <c r="T232" s="95"/>
      <c r="AT232" s="24" t="s">
        <v>140</v>
      </c>
      <c r="AU232" s="24" t="s">
        <v>80</v>
      </c>
    </row>
    <row r="233" s="11" customFormat="1">
      <c r="B233" s="236"/>
      <c r="C233" s="237"/>
      <c r="D233" s="233" t="s">
        <v>142</v>
      </c>
      <c r="E233" s="238" t="s">
        <v>21</v>
      </c>
      <c r="F233" s="239" t="s">
        <v>337</v>
      </c>
      <c r="G233" s="237"/>
      <c r="H233" s="238" t="s">
        <v>21</v>
      </c>
      <c r="I233" s="240"/>
      <c r="J233" s="237"/>
      <c r="K233" s="237"/>
      <c r="L233" s="241"/>
      <c r="M233" s="242"/>
      <c r="N233" s="243"/>
      <c r="O233" s="243"/>
      <c r="P233" s="243"/>
      <c r="Q233" s="243"/>
      <c r="R233" s="243"/>
      <c r="S233" s="243"/>
      <c r="T233" s="244"/>
      <c r="AT233" s="245" t="s">
        <v>142</v>
      </c>
      <c r="AU233" s="245" t="s">
        <v>80</v>
      </c>
      <c r="AV233" s="11" t="s">
        <v>76</v>
      </c>
      <c r="AW233" s="11" t="s">
        <v>35</v>
      </c>
      <c r="AX233" s="11" t="s">
        <v>71</v>
      </c>
      <c r="AY233" s="245" t="s">
        <v>131</v>
      </c>
    </row>
    <row r="234" s="12" customFormat="1">
      <c r="B234" s="246"/>
      <c r="C234" s="247"/>
      <c r="D234" s="233" t="s">
        <v>142</v>
      </c>
      <c r="E234" s="248" t="s">
        <v>21</v>
      </c>
      <c r="F234" s="249" t="s">
        <v>338</v>
      </c>
      <c r="G234" s="247"/>
      <c r="H234" s="250">
        <v>355.39999999999998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AT234" s="256" t="s">
        <v>142</v>
      </c>
      <c r="AU234" s="256" t="s">
        <v>80</v>
      </c>
      <c r="AV234" s="12" t="s">
        <v>80</v>
      </c>
      <c r="AW234" s="12" t="s">
        <v>35</v>
      </c>
      <c r="AX234" s="12" t="s">
        <v>76</v>
      </c>
      <c r="AY234" s="256" t="s">
        <v>131</v>
      </c>
    </row>
    <row r="235" s="1" customFormat="1" ht="16.5" customHeight="1">
      <c r="B235" s="46"/>
      <c r="C235" s="221" t="s">
        <v>254</v>
      </c>
      <c r="D235" s="221" t="s">
        <v>134</v>
      </c>
      <c r="E235" s="222" t="s">
        <v>345</v>
      </c>
      <c r="F235" s="223" t="s">
        <v>346</v>
      </c>
      <c r="G235" s="224" t="s">
        <v>137</v>
      </c>
      <c r="H235" s="225">
        <v>11.196</v>
      </c>
      <c r="I235" s="226"/>
      <c r="J235" s="227">
        <f>ROUND(I235*H235,2)</f>
        <v>0</v>
      </c>
      <c r="K235" s="223" t="s">
        <v>150</v>
      </c>
      <c r="L235" s="72"/>
      <c r="M235" s="228" t="s">
        <v>21</v>
      </c>
      <c r="N235" s="229" t="s">
        <v>43</v>
      </c>
      <c r="O235" s="47"/>
      <c r="P235" s="230">
        <f>O235*H235</f>
        <v>0</v>
      </c>
      <c r="Q235" s="230">
        <v>0.023367804999999998</v>
      </c>
      <c r="R235" s="230">
        <f>Q235*H235</f>
        <v>0.26162594477999995</v>
      </c>
      <c r="S235" s="230">
        <v>0</v>
      </c>
      <c r="T235" s="231">
        <f>S235*H235</f>
        <v>0</v>
      </c>
      <c r="AR235" s="24" t="s">
        <v>217</v>
      </c>
      <c r="AT235" s="24" t="s">
        <v>134</v>
      </c>
      <c r="AU235" s="24" t="s">
        <v>80</v>
      </c>
      <c r="AY235" s="24" t="s">
        <v>131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24" t="s">
        <v>80</v>
      </c>
      <c r="BK235" s="232">
        <f>ROUND(I235*H235,2)</f>
        <v>0</v>
      </c>
      <c r="BL235" s="24" t="s">
        <v>217</v>
      </c>
      <c r="BM235" s="24" t="s">
        <v>347</v>
      </c>
    </row>
    <row r="236" s="1" customFormat="1">
      <c r="B236" s="46"/>
      <c r="C236" s="74"/>
      <c r="D236" s="233" t="s">
        <v>140</v>
      </c>
      <c r="E236" s="74"/>
      <c r="F236" s="234" t="s">
        <v>346</v>
      </c>
      <c r="G236" s="74"/>
      <c r="H236" s="74"/>
      <c r="I236" s="191"/>
      <c r="J236" s="74"/>
      <c r="K236" s="74"/>
      <c r="L236" s="72"/>
      <c r="M236" s="235"/>
      <c r="N236" s="47"/>
      <c r="O236" s="47"/>
      <c r="P236" s="47"/>
      <c r="Q236" s="47"/>
      <c r="R236" s="47"/>
      <c r="S236" s="47"/>
      <c r="T236" s="95"/>
      <c r="AT236" s="24" t="s">
        <v>140</v>
      </c>
      <c r="AU236" s="24" t="s">
        <v>80</v>
      </c>
    </row>
    <row r="237" s="11" customFormat="1">
      <c r="B237" s="236"/>
      <c r="C237" s="237"/>
      <c r="D237" s="233" t="s">
        <v>142</v>
      </c>
      <c r="E237" s="238" t="s">
        <v>21</v>
      </c>
      <c r="F237" s="239" t="s">
        <v>348</v>
      </c>
      <c r="G237" s="237"/>
      <c r="H237" s="238" t="s">
        <v>21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142</v>
      </c>
      <c r="AU237" s="245" t="s">
        <v>80</v>
      </c>
      <c r="AV237" s="11" t="s">
        <v>76</v>
      </c>
      <c r="AW237" s="11" t="s">
        <v>35</v>
      </c>
      <c r="AX237" s="11" t="s">
        <v>71</v>
      </c>
      <c r="AY237" s="245" t="s">
        <v>131</v>
      </c>
    </row>
    <row r="238" s="12" customFormat="1">
      <c r="B238" s="246"/>
      <c r="C238" s="247"/>
      <c r="D238" s="233" t="s">
        <v>142</v>
      </c>
      <c r="E238" s="248" t="s">
        <v>21</v>
      </c>
      <c r="F238" s="249" t="s">
        <v>349</v>
      </c>
      <c r="G238" s="247"/>
      <c r="H238" s="250">
        <v>7.7389999999999999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AT238" s="256" t="s">
        <v>142</v>
      </c>
      <c r="AU238" s="256" t="s">
        <v>80</v>
      </c>
      <c r="AV238" s="12" t="s">
        <v>80</v>
      </c>
      <c r="AW238" s="12" t="s">
        <v>35</v>
      </c>
      <c r="AX238" s="12" t="s">
        <v>71</v>
      </c>
      <c r="AY238" s="256" t="s">
        <v>131</v>
      </c>
    </row>
    <row r="239" s="11" customFormat="1">
      <c r="B239" s="236"/>
      <c r="C239" s="237"/>
      <c r="D239" s="233" t="s">
        <v>142</v>
      </c>
      <c r="E239" s="238" t="s">
        <v>21</v>
      </c>
      <c r="F239" s="239" t="s">
        <v>350</v>
      </c>
      <c r="G239" s="237"/>
      <c r="H239" s="238" t="s">
        <v>21</v>
      </c>
      <c r="I239" s="240"/>
      <c r="J239" s="237"/>
      <c r="K239" s="237"/>
      <c r="L239" s="241"/>
      <c r="M239" s="242"/>
      <c r="N239" s="243"/>
      <c r="O239" s="243"/>
      <c r="P239" s="243"/>
      <c r="Q239" s="243"/>
      <c r="R239" s="243"/>
      <c r="S239" s="243"/>
      <c r="T239" s="244"/>
      <c r="AT239" s="245" t="s">
        <v>142</v>
      </c>
      <c r="AU239" s="245" t="s">
        <v>80</v>
      </c>
      <c r="AV239" s="11" t="s">
        <v>76</v>
      </c>
      <c r="AW239" s="11" t="s">
        <v>35</v>
      </c>
      <c r="AX239" s="11" t="s">
        <v>71</v>
      </c>
      <c r="AY239" s="245" t="s">
        <v>131</v>
      </c>
    </row>
    <row r="240" s="12" customFormat="1">
      <c r="B240" s="246"/>
      <c r="C240" s="247"/>
      <c r="D240" s="233" t="s">
        <v>142</v>
      </c>
      <c r="E240" s="248" t="s">
        <v>21</v>
      </c>
      <c r="F240" s="249" t="s">
        <v>351</v>
      </c>
      <c r="G240" s="247"/>
      <c r="H240" s="250">
        <v>2.54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AT240" s="256" t="s">
        <v>142</v>
      </c>
      <c r="AU240" s="256" t="s">
        <v>80</v>
      </c>
      <c r="AV240" s="12" t="s">
        <v>80</v>
      </c>
      <c r="AW240" s="12" t="s">
        <v>35</v>
      </c>
      <c r="AX240" s="12" t="s">
        <v>71</v>
      </c>
      <c r="AY240" s="256" t="s">
        <v>131</v>
      </c>
    </row>
    <row r="241" s="11" customFormat="1">
      <c r="B241" s="236"/>
      <c r="C241" s="237"/>
      <c r="D241" s="233" t="s">
        <v>142</v>
      </c>
      <c r="E241" s="238" t="s">
        <v>21</v>
      </c>
      <c r="F241" s="239" t="s">
        <v>352</v>
      </c>
      <c r="G241" s="237"/>
      <c r="H241" s="238" t="s">
        <v>21</v>
      </c>
      <c r="I241" s="240"/>
      <c r="J241" s="237"/>
      <c r="K241" s="237"/>
      <c r="L241" s="241"/>
      <c r="M241" s="242"/>
      <c r="N241" s="243"/>
      <c r="O241" s="243"/>
      <c r="P241" s="243"/>
      <c r="Q241" s="243"/>
      <c r="R241" s="243"/>
      <c r="S241" s="243"/>
      <c r="T241" s="244"/>
      <c r="AT241" s="245" t="s">
        <v>142</v>
      </c>
      <c r="AU241" s="245" t="s">
        <v>80</v>
      </c>
      <c r="AV241" s="11" t="s">
        <v>76</v>
      </c>
      <c r="AW241" s="11" t="s">
        <v>35</v>
      </c>
      <c r="AX241" s="11" t="s">
        <v>71</v>
      </c>
      <c r="AY241" s="245" t="s">
        <v>131</v>
      </c>
    </row>
    <row r="242" s="12" customFormat="1">
      <c r="B242" s="246"/>
      <c r="C242" s="247"/>
      <c r="D242" s="233" t="s">
        <v>142</v>
      </c>
      <c r="E242" s="248" t="s">
        <v>21</v>
      </c>
      <c r="F242" s="249" t="s">
        <v>324</v>
      </c>
      <c r="G242" s="247"/>
      <c r="H242" s="250">
        <v>0.91700000000000004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AT242" s="256" t="s">
        <v>142</v>
      </c>
      <c r="AU242" s="256" t="s">
        <v>80</v>
      </c>
      <c r="AV242" s="12" t="s">
        <v>80</v>
      </c>
      <c r="AW242" s="12" t="s">
        <v>35</v>
      </c>
      <c r="AX242" s="12" t="s">
        <v>71</v>
      </c>
      <c r="AY242" s="256" t="s">
        <v>131</v>
      </c>
    </row>
    <row r="243" s="13" customFormat="1">
      <c r="B243" s="257"/>
      <c r="C243" s="258"/>
      <c r="D243" s="233" t="s">
        <v>142</v>
      </c>
      <c r="E243" s="259" t="s">
        <v>21</v>
      </c>
      <c r="F243" s="260" t="s">
        <v>174</v>
      </c>
      <c r="G243" s="258"/>
      <c r="H243" s="261">
        <v>11.196</v>
      </c>
      <c r="I243" s="262"/>
      <c r="J243" s="258"/>
      <c r="K243" s="258"/>
      <c r="L243" s="263"/>
      <c r="M243" s="264"/>
      <c r="N243" s="265"/>
      <c r="O243" s="265"/>
      <c r="P243" s="265"/>
      <c r="Q243" s="265"/>
      <c r="R243" s="265"/>
      <c r="S243" s="265"/>
      <c r="T243" s="266"/>
      <c r="AT243" s="267" t="s">
        <v>142</v>
      </c>
      <c r="AU243" s="267" t="s">
        <v>80</v>
      </c>
      <c r="AV243" s="13" t="s">
        <v>138</v>
      </c>
      <c r="AW243" s="13" t="s">
        <v>35</v>
      </c>
      <c r="AX243" s="13" t="s">
        <v>76</v>
      </c>
      <c r="AY243" s="267" t="s">
        <v>131</v>
      </c>
    </row>
    <row r="244" s="1" customFormat="1" ht="16.5" customHeight="1">
      <c r="B244" s="46"/>
      <c r="C244" s="221" t="s">
        <v>353</v>
      </c>
      <c r="D244" s="221" t="s">
        <v>134</v>
      </c>
      <c r="E244" s="222" t="s">
        <v>354</v>
      </c>
      <c r="F244" s="223" t="s">
        <v>355</v>
      </c>
      <c r="G244" s="224" t="s">
        <v>149</v>
      </c>
      <c r="H244" s="225">
        <v>176.19999999999999</v>
      </c>
      <c r="I244" s="226"/>
      <c r="J244" s="227">
        <f>ROUND(I244*H244,2)</f>
        <v>0</v>
      </c>
      <c r="K244" s="223" t="s">
        <v>150</v>
      </c>
      <c r="L244" s="72"/>
      <c r="M244" s="228" t="s">
        <v>21</v>
      </c>
      <c r="N244" s="229" t="s">
        <v>43</v>
      </c>
      <c r="O244" s="47"/>
      <c r="P244" s="230">
        <f>O244*H244</f>
        <v>0</v>
      </c>
      <c r="Q244" s="230">
        <v>0</v>
      </c>
      <c r="R244" s="230">
        <f>Q244*H244</f>
        <v>0</v>
      </c>
      <c r="S244" s="230">
        <v>0</v>
      </c>
      <c r="T244" s="231">
        <f>S244*H244</f>
        <v>0</v>
      </c>
      <c r="AR244" s="24" t="s">
        <v>217</v>
      </c>
      <c r="AT244" s="24" t="s">
        <v>134</v>
      </c>
      <c r="AU244" s="24" t="s">
        <v>80</v>
      </c>
      <c r="AY244" s="24" t="s">
        <v>131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24" t="s">
        <v>80</v>
      </c>
      <c r="BK244" s="232">
        <f>ROUND(I244*H244,2)</f>
        <v>0</v>
      </c>
      <c r="BL244" s="24" t="s">
        <v>217</v>
      </c>
      <c r="BM244" s="24" t="s">
        <v>356</v>
      </c>
    </row>
    <row r="245" s="1" customFormat="1">
      <c r="B245" s="46"/>
      <c r="C245" s="74"/>
      <c r="D245" s="233" t="s">
        <v>140</v>
      </c>
      <c r="E245" s="74"/>
      <c r="F245" s="234" t="s">
        <v>357</v>
      </c>
      <c r="G245" s="74"/>
      <c r="H245" s="74"/>
      <c r="I245" s="191"/>
      <c r="J245" s="74"/>
      <c r="K245" s="74"/>
      <c r="L245" s="72"/>
      <c r="M245" s="235"/>
      <c r="N245" s="47"/>
      <c r="O245" s="47"/>
      <c r="P245" s="47"/>
      <c r="Q245" s="47"/>
      <c r="R245" s="47"/>
      <c r="S245" s="47"/>
      <c r="T245" s="95"/>
      <c r="AT245" s="24" t="s">
        <v>140</v>
      </c>
      <c r="AU245" s="24" t="s">
        <v>80</v>
      </c>
    </row>
    <row r="246" s="11" customFormat="1">
      <c r="B246" s="236"/>
      <c r="C246" s="237"/>
      <c r="D246" s="233" t="s">
        <v>142</v>
      </c>
      <c r="E246" s="238" t="s">
        <v>21</v>
      </c>
      <c r="F246" s="239" t="s">
        <v>358</v>
      </c>
      <c r="G246" s="237"/>
      <c r="H246" s="238" t="s">
        <v>21</v>
      </c>
      <c r="I246" s="240"/>
      <c r="J246" s="237"/>
      <c r="K246" s="237"/>
      <c r="L246" s="241"/>
      <c r="M246" s="242"/>
      <c r="N246" s="243"/>
      <c r="O246" s="243"/>
      <c r="P246" s="243"/>
      <c r="Q246" s="243"/>
      <c r="R246" s="243"/>
      <c r="S246" s="243"/>
      <c r="T246" s="244"/>
      <c r="AT246" s="245" t="s">
        <v>142</v>
      </c>
      <c r="AU246" s="245" t="s">
        <v>80</v>
      </c>
      <c r="AV246" s="11" t="s">
        <v>76</v>
      </c>
      <c r="AW246" s="11" t="s">
        <v>35</v>
      </c>
      <c r="AX246" s="11" t="s">
        <v>71</v>
      </c>
      <c r="AY246" s="245" t="s">
        <v>131</v>
      </c>
    </row>
    <row r="247" s="12" customFormat="1">
      <c r="B247" s="246"/>
      <c r="C247" s="247"/>
      <c r="D247" s="233" t="s">
        <v>142</v>
      </c>
      <c r="E247" s="248" t="s">
        <v>21</v>
      </c>
      <c r="F247" s="249" t="s">
        <v>250</v>
      </c>
      <c r="G247" s="247"/>
      <c r="H247" s="250">
        <v>176.19999999999999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AT247" s="256" t="s">
        <v>142</v>
      </c>
      <c r="AU247" s="256" t="s">
        <v>80</v>
      </c>
      <c r="AV247" s="12" t="s">
        <v>80</v>
      </c>
      <c r="AW247" s="12" t="s">
        <v>35</v>
      </c>
      <c r="AX247" s="12" t="s">
        <v>76</v>
      </c>
      <c r="AY247" s="256" t="s">
        <v>131</v>
      </c>
    </row>
    <row r="248" s="1" customFormat="1" ht="16.5" customHeight="1">
      <c r="B248" s="46"/>
      <c r="C248" s="268" t="s">
        <v>359</v>
      </c>
      <c r="D248" s="268" t="s">
        <v>251</v>
      </c>
      <c r="E248" s="269" t="s">
        <v>360</v>
      </c>
      <c r="F248" s="270" t="s">
        <v>321</v>
      </c>
      <c r="G248" s="271" t="s">
        <v>137</v>
      </c>
      <c r="H248" s="272">
        <v>4.6520000000000001</v>
      </c>
      <c r="I248" s="273"/>
      <c r="J248" s="274">
        <f>ROUND(I248*H248,2)</f>
        <v>0</v>
      </c>
      <c r="K248" s="270" t="s">
        <v>150</v>
      </c>
      <c r="L248" s="275"/>
      <c r="M248" s="276" t="s">
        <v>21</v>
      </c>
      <c r="N248" s="277" t="s">
        <v>43</v>
      </c>
      <c r="O248" s="47"/>
      <c r="P248" s="230">
        <f>O248*H248</f>
        <v>0</v>
      </c>
      <c r="Q248" s="230">
        <v>0.55000000000000004</v>
      </c>
      <c r="R248" s="230">
        <f>Q248*H248</f>
        <v>2.5586000000000002</v>
      </c>
      <c r="S248" s="230">
        <v>0</v>
      </c>
      <c r="T248" s="231">
        <f>S248*H248</f>
        <v>0</v>
      </c>
      <c r="AR248" s="24" t="s">
        <v>254</v>
      </c>
      <c r="AT248" s="24" t="s">
        <v>251</v>
      </c>
      <c r="AU248" s="24" t="s">
        <v>80</v>
      </c>
      <c r="AY248" s="24" t="s">
        <v>131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24" t="s">
        <v>80</v>
      </c>
      <c r="BK248" s="232">
        <f>ROUND(I248*H248,2)</f>
        <v>0</v>
      </c>
      <c r="BL248" s="24" t="s">
        <v>217</v>
      </c>
      <c r="BM248" s="24" t="s">
        <v>361</v>
      </c>
    </row>
    <row r="249" s="1" customFormat="1">
      <c r="B249" s="46"/>
      <c r="C249" s="74"/>
      <c r="D249" s="233" t="s">
        <v>140</v>
      </c>
      <c r="E249" s="74"/>
      <c r="F249" s="234" t="s">
        <v>362</v>
      </c>
      <c r="G249" s="74"/>
      <c r="H249" s="74"/>
      <c r="I249" s="191"/>
      <c r="J249" s="74"/>
      <c r="K249" s="74"/>
      <c r="L249" s="72"/>
      <c r="M249" s="235"/>
      <c r="N249" s="47"/>
      <c r="O249" s="47"/>
      <c r="P249" s="47"/>
      <c r="Q249" s="47"/>
      <c r="R249" s="47"/>
      <c r="S249" s="47"/>
      <c r="T249" s="95"/>
      <c r="AT249" s="24" t="s">
        <v>140</v>
      </c>
      <c r="AU249" s="24" t="s">
        <v>80</v>
      </c>
    </row>
    <row r="250" s="11" customFormat="1">
      <c r="B250" s="236"/>
      <c r="C250" s="237"/>
      <c r="D250" s="233" t="s">
        <v>142</v>
      </c>
      <c r="E250" s="238" t="s">
        <v>21</v>
      </c>
      <c r="F250" s="239" t="s">
        <v>358</v>
      </c>
      <c r="G250" s="237"/>
      <c r="H250" s="238" t="s">
        <v>21</v>
      </c>
      <c r="I250" s="240"/>
      <c r="J250" s="237"/>
      <c r="K250" s="237"/>
      <c r="L250" s="241"/>
      <c r="M250" s="242"/>
      <c r="N250" s="243"/>
      <c r="O250" s="243"/>
      <c r="P250" s="243"/>
      <c r="Q250" s="243"/>
      <c r="R250" s="243"/>
      <c r="S250" s="243"/>
      <c r="T250" s="244"/>
      <c r="AT250" s="245" t="s">
        <v>142</v>
      </c>
      <c r="AU250" s="245" t="s">
        <v>80</v>
      </c>
      <c r="AV250" s="11" t="s">
        <v>76</v>
      </c>
      <c r="AW250" s="11" t="s">
        <v>35</v>
      </c>
      <c r="AX250" s="11" t="s">
        <v>71</v>
      </c>
      <c r="AY250" s="245" t="s">
        <v>131</v>
      </c>
    </row>
    <row r="251" s="12" customFormat="1">
      <c r="B251" s="246"/>
      <c r="C251" s="247"/>
      <c r="D251" s="233" t="s">
        <v>142</v>
      </c>
      <c r="E251" s="248" t="s">
        <v>21</v>
      </c>
      <c r="F251" s="249" t="s">
        <v>363</v>
      </c>
      <c r="G251" s="247"/>
      <c r="H251" s="250">
        <v>4.2290000000000001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AT251" s="256" t="s">
        <v>142</v>
      </c>
      <c r="AU251" s="256" t="s">
        <v>80</v>
      </c>
      <c r="AV251" s="12" t="s">
        <v>80</v>
      </c>
      <c r="AW251" s="12" t="s">
        <v>35</v>
      </c>
      <c r="AX251" s="12" t="s">
        <v>76</v>
      </c>
      <c r="AY251" s="256" t="s">
        <v>131</v>
      </c>
    </row>
    <row r="252" s="12" customFormat="1">
      <c r="B252" s="246"/>
      <c r="C252" s="247"/>
      <c r="D252" s="233" t="s">
        <v>142</v>
      </c>
      <c r="E252" s="247"/>
      <c r="F252" s="249" t="s">
        <v>364</v>
      </c>
      <c r="G252" s="247"/>
      <c r="H252" s="250">
        <v>4.6520000000000001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AT252" s="256" t="s">
        <v>142</v>
      </c>
      <c r="AU252" s="256" t="s">
        <v>80</v>
      </c>
      <c r="AV252" s="12" t="s">
        <v>80</v>
      </c>
      <c r="AW252" s="12" t="s">
        <v>6</v>
      </c>
      <c r="AX252" s="12" t="s">
        <v>76</v>
      </c>
      <c r="AY252" s="256" t="s">
        <v>131</v>
      </c>
    </row>
    <row r="253" s="1" customFormat="1" ht="16.5" customHeight="1">
      <c r="B253" s="46"/>
      <c r="C253" s="221" t="s">
        <v>365</v>
      </c>
      <c r="D253" s="221" t="s">
        <v>134</v>
      </c>
      <c r="E253" s="222" t="s">
        <v>366</v>
      </c>
      <c r="F253" s="223" t="s">
        <v>367</v>
      </c>
      <c r="G253" s="224" t="s">
        <v>149</v>
      </c>
      <c r="H253" s="225">
        <v>46.200000000000003</v>
      </c>
      <c r="I253" s="226"/>
      <c r="J253" s="227">
        <f>ROUND(I253*H253,2)</f>
        <v>0</v>
      </c>
      <c r="K253" s="223" t="s">
        <v>150</v>
      </c>
      <c r="L253" s="72"/>
      <c r="M253" s="228" t="s">
        <v>21</v>
      </c>
      <c r="N253" s="229" t="s">
        <v>43</v>
      </c>
      <c r="O253" s="47"/>
      <c r="P253" s="230">
        <f>O253*H253</f>
        <v>0</v>
      </c>
      <c r="Q253" s="230">
        <v>0</v>
      </c>
      <c r="R253" s="230">
        <f>Q253*H253</f>
        <v>0</v>
      </c>
      <c r="S253" s="230">
        <v>0.014</v>
      </c>
      <c r="T253" s="231">
        <f>S253*H253</f>
        <v>0.64680000000000004</v>
      </c>
      <c r="AR253" s="24" t="s">
        <v>217</v>
      </c>
      <c r="AT253" s="24" t="s">
        <v>134</v>
      </c>
      <c r="AU253" s="24" t="s">
        <v>80</v>
      </c>
      <c r="AY253" s="24" t="s">
        <v>131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24" t="s">
        <v>80</v>
      </c>
      <c r="BK253" s="232">
        <f>ROUND(I253*H253,2)</f>
        <v>0</v>
      </c>
      <c r="BL253" s="24" t="s">
        <v>217</v>
      </c>
      <c r="BM253" s="24" t="s">
        <v>368</v>
      </c>
    </row>
    <row r="254" s="1" customFormat="1">
      <c r="B254" s="46"/>
      <c r="C254" s="74"/>
      <c r="D254" s="233" t="s">
        <v>140</v>
      </c>
      <c r="E254" s="74"/>
      <c r="F254" s="234" t="s">
        <v>369</v>
      </c>
      <c r="G254" s="74"/>
      <c r="H254" s="74"/>
      <c r="I254" s="191"/>
      <c r="J254" s="74"/>
      <c r="K254" s="74"/>
      <c r="L254" s="72"/>
      <c r="M254" s="235"/>
      <c r="N254" s="47"/>
      <c r="O254" s="47"/>
      <c r="P254" s="47"/>
      <c r="Q254" s="47"/>
      <c r="R254" s="47"/>
      <c r="S254" s="47"/>
      <c r="T254" s="95"/>
      <c r="AT254" s="24" t="s">
        <v>140</v>
      </c>
      <c r="AU254" s="24" t="s">
        <v>80</v>
      </c>
    </row>
    <row r="255" s="12" customFormat="1">
      <c r="B255" s="246"/>
      <c r="C255" s="247"/>
      <c r="D255" s="233" t="s">
        <v>142</v>
      </c>
      <c r="E255" s="248" t="s">
        <v>21</v>
      </c>
      <c r="F255" s="249" t="s">
        <v>370</v>
      </c>
      <c r="G255" s="247"/>
      <c r="H255" s="250">
        <v>46.200000000000003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AT255" s="256" t="s">
        <v>142</v>
      </c>
      <c r="AU255" s="256" t="s">
        <v>80</v>
      </c>
      <c r="AV255" s="12" t="s">
        <v>80</v>
      </c>
      <c r="AW255" s="12" t="s">
        <v>35</v>
      </c>
      <c r="AX255" s="12" t="s">
        <v>76</v>
      </c>
      <c r="AY255" s="256" t="s">
        <v>131</v>
      </c>
    </row>
    <row r="256" s="1" customFormat="1" ht="16.5" customHeight="1">
      <c r="B256" s="46"/>
      <c r="C256" s="221" t="s">
        <v>371</v>
      </c>
      <c r="D256" s="221" t="s">
        <v>134</v>
      </c>
      <c r="E256" s="222" t="s">
        <v>372</v>
      </c>
      <c r="F256" s="223" t="s">
        <v>373</v>
      </c>
      <c r="G256" s="224" t="s">
        <v>209</v>
      </c>
      <c r="H256" s="225">
        <v>3.1699999999999999</v>
      </c>
      <c r="I256" s="226"/>
      <c r="J256" s="227">
        <f>ROUND(I256*H256,2)</f>
        <v>0</v>
      </c>
      <c r="K256" s="223" t="s">
        <v>150</v>
      </c>
      <c r="L256" s="72"/>
      <c r="M256" s="228" t="s">
        <v>21</v>
      </c>
      <c r="N256" s="229" t="s">
        <v>43</v>
      </c>
      <c r="O256" s="47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AR256" s="24" t="s">
        <v>217</v>
      </c>
      <c r="AT256" s="24" t="s">
        <v>134</v>
      </c>
      <c r="AU256" s="24" t="s">
        <v>80</v>
      </c>
      <c r="AY256" s="24" t="s">
        <v>131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24" t="s">
        <v>80</v>
      </c>
      <c r="BK256" s="232">
        <f>ROUND(I256*H256,2)</f>
        <v>0</v>
      </c>
      <c r="BL256" s="24" t="s">
        <v>217</v>
      </c>
      <c r="BM256" s="24" t="s">
        <v>374</v>
      </c>
    </row>
    <row r="257" s="1" customFormat="1">
      <c r="B257" s="46"/>
      <c r="C257" s="74"/>
      <c r="D257" s="233" t="s">
        <v>140</v>
      </c>
      <c r="E257" s="74"/>
      <c r="F257" s="234" t="s">
        <v>373</v>
      </c>
      <c r="G257" s="74"/>
      <c r="H257" s="74"/>
      <c r="I257" s="191"/>
      <c r="J257" s="74"/>
      <c r="K257" s="74"/>
      <c r="L257" s="72"/>
      <c r="M257" s="235"/>
      <c r="N257" s="47"/>
      <c r="O257" s="47"/>
      <c r="P257" s="47"/>
      <c r="Q257" s="47"/>
      <c r="R257" s="47"/>
      <c r="S257" s="47"/>
      <c r="T257" s="95"/>
      <c r="AT257" s="24" t="s">
        <v>140</v>
      </c>
      <c r="AU257" s="24" t="s">
        <v>80</v>
      </c>
    </row>
    <row r="258" s="10" customFormat="1" ht="29.88" customHeight="1">
      <c r="B258" s="205"/>
      <c r="C258" s="206"/>
      <c r="D258" s="207" t="s">
        <v>70</v>
      </c>
      <c r="E258" s="219" t="s">
        <v>375</v>
      </c>
      <c r="F258" s="219" t="s">
        <v>376</v>
      </c>
      <c r="G258" s="206"/>
      <c r="H258" s="206"/>
      <c r="I258" s="209"/>
      <c r="J258" s="220">
        <f>BK258</f>
        <v>0</v>
      </c>
      <c r="K258" s="206"/>
      <c r="L258" s="211"/>
      <c r="M258" s="212"/>
      <c r="N258" s="213"/>
      <c r="O258" s="213"/>
      <c r="P258" s="214">
        <f>SUM(P259:P317)</f>
        <v>0</v>
      </c>
      <c r="Q258" s="213"/>
      <c r="R258" s="214">
        <f>SUM(R259:R317)</f>
        <v>0.32513852784600006</v>
      </c>
      <c r="S258" s="213"/>
      <c r="T258" s="215">
        <f>SUM(T259:T317)</f>
        <v>0.57823129999999989</v>
      </c>
      <c r="AR258" s="216" t="s">
        <v>80</v>
      </c>
      <c r="AT258" s="217" t="s">
        <v>70</v>
      </c>
      <c r="AU258" s="217" t="s">
        <v>76</v>
      </c>
      <c r="AY258" s="216" t="s">
        <v>131</v>
      </c>
      <c r="BK258" s="218">
        <f>SUM(BK259:BK317)</f>
        <v>0</v>
      </c>
    </row>
    <row r="259" s="1" customFormat="1" ht="16.5" customHeight="1">
      <c r="B259" s="46"/>
      <c r="C259" s="221" t="s">
        <v>377</v>
      </c>
      <c r="D259" s="221" t="s">
        <v>134</v>
      </c>
      <c r="E259" s="222" t="s">
        <v>378</v>
      </c>
      <c r="F259" s="223" t="s">
        <v>379</v>
      </c>
      <c r="G259" s="224" t="s">
        <v>149</v>
      </c>
      <c r="H259" s="225">
        <v>38.200000000000003</v>
      </c>
      <c r="I259" s="226"/>
      <c r="J259" s="227">
        <f>ROUND(I259*H259,2)</f>
        <v>0</v>
      </c>
      <c r="K259" s="223" t="s">
        <v>150</v>
      </c>
      <c r="L259" s="72"/>
      <c r="M259" s="228" t="s">
        <v>21</v>
      </c>
      <c r="N259" s="229" t="s">
        <v>43</v>
      </c>
      <c r="O259" s="47"/>
      <c r="P259" s="230">
        <f>O259*H259</f>
        <v>0</v>
      </c>
      <c r="Q259" s="230">
        <v>0</v>
      </c>
      <c r="R259" s="230">
        <f>Q259*H259</f>
        <v>0</v>
      </c>
      <c r="S259" s="230">
        <v>0.00594</v>
      </c>
      <c r="T259" s="231">
        <f>S259*H259</f>
        <v>0.22690800000000003</v>
      </c>
      <c r="AR259" s="24" t="s">
        <v>217</v>
      </c>
      <c r="AT259" s="24" t="s">
        <v>134</v>
      </c>
      <c r="AU259" s="24" t="s">
        <v>80</v>
      </c>
      <c r="AY259" s="24" t="s">
        <v>131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24" t="s">
        <v>80</v>
      </c>
      <c r="BK259" s="232">
        <f>ROUND(I259*H259,2)</f>
        <v>0</v>
      </c>
      <c r="BL259" s="24" t="s">
        <v>217</v>
      </c>
      <c r="BM259" s="24" t="s">
        <v>380</v>
      </c>
    </row>
    <row r="260" s="1" customFormat="1">
      <c r="B260" s="46"/>
      <c r="C260" s="74"/>
      <c r="D260" s="233" t="s">
        <v>140</v>
      </c>
      <c r="E260" s="74"/>
      <c r="F260" s="234" t="s">
        <v>379</v>
      </c>
      <c r="G260" s="74"/>
      <c r="H260" s="74"/>
      <c r="I260" s="191"/>
      <c r="J260" s="74"/>
      <c r="K260" s="74"/>
      <c r="L260" s="72"/>
      <c r="M260" s="235"/>
      <c r="N260" s="47"/>
      <c r="O260" s="47"/>
      <c r="P260" s="47"/>
      <c r="Q260" s="47"/>
      <c r="R260" s="47"/>
      <c r="S260" s="47"/>
      <c r="T260" s="95"/>
      <c r="AT260" s="24" t="s">
        <v>140</v>
      </c>
      <c r="AU260" s="24" t="s">
        <v>80</v>
      </c>
    </row>
    <row r="261" s="11" customFormat="1">
      <c r="B261" s="236"/>
      <c r="C261" s="237"/>
      <c r="D261" s="233" t="s">
        <v>142</v>
      </c>
      <c r="E261" s="238" t="s">
        <v>21</v>
      </c>
      <c r="F261" s="239" t="s">
        <v>381</v>
      </c>
      <c r="G261" s="237"/>
      <c r="H261" s="238" t="s">
        <v>21</v>
      </c>
      <c r="I261" s="240"/>
      <c r="J261" s="237"/>
      <c r="K261" s="237"/>
      <c r="L261" s="241"/>
      <c r="M261" s="242"/>
      <c r="N261" s="243"/>
      <c r="O261" s="243"/>
      <c r="P261" s="243"/>
      <c r="Q261" s="243"/>
      <c r="R261" s="243"/>
      <c r="S261" s="243"/>
      <c r="T261" s="244"/>
      <c r="AT261" s="245" t="s">
        <v>142</v>
      </c>
      <c r="AU261" s="245" t="s">
        <v>80</v>
      </c>
      <c r="AV261" s="11" t="s">
        <v>76</v>
      </c>
      <c r="AW261" s="11" t="s">
        <v>35</v>
      </c>
      <c r="AX261" s="11" t="s">
        <v>71</v>
      </c>
      <c r="AY261" s="245" t="s">
        <v>131</v>
      </c>
    </row>
    <row r="262" s="12" customFormat="1">
      <c r="B262" s="246"/>
      <c r="C262" s="247"/>
      <c r="D262" s="233" t="s">
        <v>142</v>
      </c>
      <c r="E262" s="248" t="s">
        <v>21</v>
      </c>
      <c r="F262" s="249" t="s">
        <v>318</v>
      </c>
      <c r="G262" s="247"/>
      <c r="H262" s="250">
        <v>38.200000000000003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AT262" s="256" t="s">
        <v>142</v>
      </c>
      <c r="AU262" s="256" t="s">
        <v>80</v>
      </c>
      <c r="AV262" s="12" t="s">
        <v>80</v>
      </c>
      <c r="AW262" s="12" t="s">
        <v>35</v>
      </c>
      <c r="AX262" s="12" t="s">
        <v>76</v>
      </c>
      <c r="AY262" s="256" t="s">
        <v>131</v>
      </c>
    </row>
    <row r="263" s="1" customFormat="1" ht="16.5" customHeight="1">
      <c r="B263" s="46"/>
      <c r="C263" s="221" t="s">
        <v>382</v>
      </c>
      <c r="D263" s="221" t="s">
        <v>134</v>
      </c>
      <c r="E263" s="222" t="s">
        <v>383</v>
      </c>
      <c r="F263" s="223" t="s">
        <v>384</v>
      </c>
      <c r="G263" s="224" t="s">
        <v>214</v>
      </c>
      <c r="H263" s="225">
        <v>20</v>
      </c>
      <c r="I263" s="226"/>
      <c r="J263" s="227">
        <f>ROUND(I263*H263,2)</f>
        <v>0</v>
      </c>
      <c r="K263" s="223" t="s">
        <v>150</v>
      </c>
      <c r="L263" s="72"/>
      <c r="M263" s="228" t="s">
        <v>21</v>
      </c>
      <c r="N263" s="229" t="s">
        <v>43</v>
      </c>
      <c r="O263" s="47"/>
      <c r="P263" s="230">
        <f>O263*H263</f>
        <v>0</v>
      </c>
      <c r="Q263" s="230">
        <v>0</v>
      </c>
      <c r="R263" s="230">
        <f>Q263*H263</f>
        <v>0</v>
      </c>
      <c r="S263" s="230">
        <v>0.00348</v>
      </c>
      <c r="T263" s="231">
        <f>S263*H263</f>
        <v>0.069599999999999995</v>
      </c>
      <c r="AR263" s="24" t="s">
        <v>217</v>
      </c>
      <c r="AT263" s="24" t="s">
        <v>134</v>
      </c>
      <c r="AU263" s="24" t="s">
        <v>80</v>
      </c>
      <c r="AY263" s="24" t="s">
        <v>131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24" t="s">
        <v>80</v>
      </c>
      <c r="BK263" s="232">
        <f>ROUND(I263*H263,2)</f>
        <v>0</v>
      </c>
      <c r="BL263" s="24" t="s">
        <v>217</v>
      </c>
      <c r="BM263" s="24" t="s">
        <v>385</v>
      </c>
    </row>
    <row r="264" s="1" customFormat="1">
      <c r="B264" s="46"/>
      <c r="C264" s="74"/>
      <c r="D264" s="233" t="s">
        <v>140</v>
      </c>
      <c r="E264" s="74"/>
      <c r="F264" s="234" t="s">
        <v>386</v>
      </c>
      <c r="G264" s="74"/>
      <c r="H264" s="74"/>
      <c r="I264" s="191"/>
      <c r="J264" s="74"/>
      <c r="K264" s="74"/>
      <c r="L264" s="72"/>
      <c r="M264" s="235"/>
      <c r="N264" s="47"/>
      <c r="O264" s="47"/>
      <c r="P264" s="47"/>
      <c r="Q264" s="47"/>
      <c r="R264" s="47"/>
      <c r="S264" s="47"/>
      <c r="T264" s="95"/>
      <c r="AT264" s="24" t="s">
        <v>140</v>
      </c>
      <c r="AU264" s="24" t="s">
        <v>80</v>
      </c>
    </row>
    <row r="265" s="1" customFormat="1" ht="16.5" customHeight="1">
      <c r="B265" s="46"/>
      <c r="C265" s="221" t="s">
        <v>387</v>
      </c>
      <c r="D265" s="221" t="s">
        <v>134</v>
      </c>
      <c r="E265" s="222" t="s">
        <v>388</v>
      </c>
      <c r="F265" s="223" t="s">
        <v>389</v>
      </c>
      <c r="G265" s="224" t="s">
        <v>390</v>
      </c>
      <c r="H265" s="225">
        <v>5</v>
      </c>
      <c r="I265" s="226"/>
      <c r="J265" s="227">
        <f>ROUND(I265*H265,2)</f>
        <v>0</v>
      </c>
      <c r="K265" s="223" t="s">
        <v>150</v>
      </c>
      <c r="L265" s="72"/>
      <c r="M265" s="228" t="s">
        <v>21</v>
      </c>
      <c r="N265" s="229" t="s">
        <v>43</v>
      </c>
      <c r="O265" s="47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AR265" s="24" t="s">
        <v>217</v>
      </c>
      <c r="AT265" s="24" t="s">
        <v>134</v>
      </c>
      <c r="AU265" s="24" t="s">
        <v>80</v>
      </c>
      <c r="AY265" s="24" t="s">
        <v>131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24" t="s">
        <v>80</v>
      </c>
      <c r="BK265" s="232">
        <f>ROUND(I265*H265,2)</f>
        <v>0</v>
      </c>
      <c r="BL265" s="24" t="s">
        <v>217</v>
      </c>
      <c r="BM265" s="24" t="s">
        <v>391</v>
      </c>
    </row>
    <row r="266" s="1" customFormat="1">
      <c r="B266" s="46"/>
      <c r="C266" s="74"/>
      <c r="D266" s="233" t="s">
        <v>140</v>
      </c>
      <c r="E266" s="74"/>
      <c r="F266" s="234" t="s">
        <v>392</v>
      </c>
      <c r="G266" s="74"/>
      <c r="H266" s="74"/>
      <c r="I266" s="191"/>
      <c r="J266" s="74"/>
      <c r="K266" s="74"/>
      <c r="L266" s="72"/>
      <c r="M266" s="235"/>
      <c r="N266" s="47"/>
      <c r="O266" s="47"/>
      <c r="P266" s="47"/>
      <c r="Q266" s="47"/>
      <c r="R266" s="47"/>
      <c r="S266" s="47"/>
      <c r="T266" s="95"/>
      <c r="AT266" s="24" t="s">
        <v>140</v>
      </c>
      <c r="AU266" s="24" t="s">
        <v>80</v>
      </c>
    </row>
    <row r="267" s="1" customFormat="1">
      <c r="B267" s="46"/>
      <c r="C267" s="74"/>
      <c r="D267" s="233" t="s">
        <v>268</v>
      </c>
      <c r="E267" s="74"/>
      <c r="F267" s="278" t="s">
        <v>393</v>
      </c>
      <c r="G267" s="74"/>
      <c r="H267" s="74"/>
      <c r="I267" s="191"/>
      <c r="J267" s="74"/>
      <c r="K267" s="74"/>
      <c r="L267" s="72"/>
      <c r="M267" s="235"/>
      <c r="N267" s="47"/>
      <c r="O267" s="47"/>
      <c r="P267" s="47"/>
      <c r="Q267" s="47"/>
      <c r="R267" s="47"/>
      <c r="S267" s="47"/>
      <c r="T267" s="95"/>
      <c r="AT267" s="24" t="s">
        <v>268</v>
      </c>
      <c r="AU267" s="24" t="s">
        <v>80</v>
      </c>
    </row>
    <row r="268" s="1" customFormat="1" ht="16.5" customHeight="1">
      <c r="B268" s="46"/>
      <c r="C268" s="221" t="s">
        <v>394</v>
      </c>
      <c r="D268" s="221" t="s">
        <v>134</v>
      </c>
      <c r="E268" s="222" t="s">
        <v>395</v>
      </c>
      <c r="F268" s="223" t="s">
        <v>396</v>
      </c>
      <c r="G268" s="224" t="s">
        <v>214</v>
      </c>
      <c r="H268" s="225">
        <v>21.789000000000001</v>
      </c>
      <c r="I268" s="226"/>
      <c r="J268" s="227">
        <f>ROUND(I268*H268,2)</f>
        <v>0</v>
      </c>
      <c r="K268" s="223" t="s">
        <v>150</v>
      </c>
      <c r="L268" s="72"/>
      <c r="M268" s="228" t="s">
        <v>21</v>
      </c>
      <c r="N268" s="229" t="s">
        <v>43</v>
      </c>
      <c r="O268" s="47"/>
      <c r="P268" s="230">
        <f>O268*H268</f>
        <v>0</v>
      </c>
      <c r="Q268" s="230">
        <v>0</v>
      </c>
      <c r="R268" s="230">
        <f>Q268*H268</f>
        <v>0</v>
      </c>
      <c r="S268" s="230">
        <v>0.0016999999999999999</v>
      </c>
      <c r="T268" s="231">
        <f>S268*H268</f>
        <v>0.037041299999999999</v>
      </c>
      <c r="AR268" s="24" t="s">
        <v>217</v>
      </c>
      <c r="AT268" s="24" t="s">
        <v>134</v>
      </c>
      <c r="AU268" s="24" t="s">
        <v>80</v>
      </c>
      <c r="AY268" s="24" t="s">
        <v>131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24" t="s">
        <v>80</v>
      </c>
      <c r="BK268" s="232">
        <f>ROUND(I268*H268,2)</f>
        <v>0</v>
      </c>
      <c r="BL268" s="24" t="s">
        <v>217</v>
      </c>
      <c r="BM268" s="24" t="s">
        <v>397</v>
      </c>
    </row>
    <row r="269" s="1" customFormat="1">
      <c r="B269" s="46"/>
      <c r="C269" s="74"/>
      <c r="D269" s="233" t="s">
        <v>140</v>
      </c>
      <c r="E269" s="74"/>
      <c r="F269" s="234" t="s">
        <v>398</v>
      </c>
      <c r="G269" s="74"/>
      <c r="H269" s="74"/>
      <c r="I269" s="191"/>
      <c r="J269" s="74"/>
      <c r="K269" s="74"/>
      <c r="L269" s="72"/>
      <c r="M269" s="235"/>
      <c r="N269" s="47"/>
      <c r="O269" s="47"/>
      <c r="P269" s="47"/>
      <c r="Q269" s="47"/>
      <c r="R269" s="47"/>
      <c r="S269" s="47"/>
      <c r="T269" s="95"/>
      <c r="AT269" s="24" t="s">
        <v>140</v>
      </c>
      <c r="AU269" s="24" t="s">
        <v>80</v>
      </c>
    </row>
    <row r="270" s="12" customFormat="1">
      <c r="B270" s="246"/>
      <c r="C270" s="247"/>
      <c r="D270" s="233" t="s">
        <v>142</v>
      </c>
      <c r="E270" s="248" t="s">
        <v>21</v>
      </c>
      <c r="F270" s="249" t="s">
        <v>399</v>
      </c>
      <c r="G270" s="247"/>
      <c r="H270" s="250">
        <v>34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AT270" s="256" t="s">
        <v>142</v>
      </c>
      <c r="AU270" s="256" t="s">
        <v>80</v>
      </c>
      <c r="AV270" s="12" t="s">
        <v>80</v>
      </c>
      <c r="AW270" s="12" t="s">
        <v>6</v>
      </c>
      <c r="AX270" s="12" t="s">
        <v>71</v>
      </c>
      <c r="AY270" s="256" t="s">
        <v>131</v>
      </c>
    </row>
    <row r="271" s="12" customFormat="1">
      <c r="B271" s="246"/>
      <c r="C271" s="247"/>
      <c r="D271" s="233" t="s">
        <v>142</v>
      </c>
      <c r="E271" s="248" t="s">
        <v>21</v>
      </c>
      <c r="F271" s="249" t="s">
        <v>400</v>
      </c>
      <c r="G271" s="247"/>
      <c r="H271" s="250">
        <v>21.789000000000001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AT271" s="256" t="s">
        <v>142</v>
      </c>
      <c r="AU271" s="256" t="s">
        <v>80</v>
      </c>
      <c r="AV271" s="12" t="s">
        <v>80</v>
      </c>
      <c r="AW271" s="12" t="s">
        <v>35</v>
      </c>
      <c r="AX271" s="12" t="s">
        <v>76</v>
      </c>
      <c r="AY271" s="256" t="s">
        <v>131</v>
      </c>
    </row>
    <row r="272" s="1" customFormat="1" ht="16.5" customHeight="1">
      <c r="B272" s="46"/>
      <c r="C272" s="221" t="s">
        <v>401</v>
      </c>
      <c r="D272" s="221" t="s">
        <v>134</v>
      </c>
      <c r="E272" s="222" t="s">
        <v>402</v>
      </c>
      <c r="F272" s="223" t="s">
        <v>403</v>
      </c>
      <c r="G272" s="224" t="s">
        <v>390</v>
      </c>
      <c r="H272" s="225">
        <v>7</v>
      </c>
      <c r="I272" s="226"/>
      <c r="J272" s="227">
        <f>ROUND(I272*H272,2)</f>
        <v>0</v>
      </c>
      <c r="K272" s="223" t="s">
        <v>150</v>
      </c>
      <c r="L272" s="72"/>
      <c r="M272" s="228" t="s">
        <v>21</v>
      </c>
      <c r="N272" s="229" t="s">
        <v>43</v>
      </c>
      <c r="O272" s="47"/>
      <c r="P272" s="230">
        <f>O272*H272</f>
        <v>0</v>
      </c>
      <c r="Q272" s="230">
        <v>0</v>
      </c>
      <c r="R272" s="230">
        <f>Q272*H272</f>
        <v>0</v>
      </c>
      <c r="S272" s="230">
        <v>0.0090600000000000003</v>
      </c>
      <c r="T272" s="231">
        <f>S272*H272</f>
        <v>0.063420000000000004</v>
      </c>
      <c r="AR272" s="24" t="s">
        <v>217</v>
      </c>
      <c r="AT272" s="24" t="s">
        <v>134</v>
      </c>
      <c r="AU272" s="24" t="s">
        <v>80</v>
      </c>
      <c r="AY272" s="24" t="s">
        <v>131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24" t="s">
        <v>80</v>
      </c>
      <c r="BK272" s="232">
        <f>ROUND(I272*H272,2)</f>
        <v>0</v>
      </c>
      <c r="BL272" s="24" t="s">
        <v>217</v>
      </c>
      <c r="BM272" s="24" t="s">
        <v>404</v>
      </c>
    </row>
    <row r="273" s="1" customFormat="1">
      <c r="B273" s="46"/>
      <c r="C273" s="74"/>
      <c r="D273" s="233" t="s">
        <v>140</v>
      </c>
      <c r="E273" s="74"/>
      <c r="F273" s="234" t="s">
        <v>405</v>
      </c>
      <c r="G273" s="74"/>
      <c r="H273" s="74"/>
      <c r="I273" s="191"/>
      <c r="J273" s="74"/>
      <c r="K273" s="74"/>
      <c r="L273" s="72"/>
      <c r="M273" s="235"/>
      <c r="N273" s="47"/>
      <c r="O273" s="47"/>
      <c r="P273" s="47"/>
      <c r="Q273" s="47"/>
      <c r="R273" s="47"/>
      <c r="S273" s="47"/>
      <c r="T273" s="95"/>
      <c r="AT273" s="24" t="s">
        <v>140</v>
      </c>
      <c r="AU273" s="24" t="s">
        <v>80</v>
      </c>
    </row>
    <row r="274" s="1" customFormat="1" ht="16.5" customHeight="1">
      <c r="B274" s="46"/>
      <c r="C274" s="221" t="s">
        <v>406</v>
      </c>
      <c r="D274" s="221" t="s">
        <v>134</v>
      </c>
      <c r="E274" s="222" t="s">
        <v>407</v>
      </c>
      <c r="F274" s="223" t="s">
        <v>408</v>
      </c>
      <c r="G274" s="224" t="s">
        <v>214</v>
      </c>
      <c r="H274" s="225">
        <v>14</v>
      </c>
      <c r="I274" s="226"/>
      <c r="J274" s="227">
        <f>ROUND(I274*H274,2)</f>
        <v>0</v>
      </c>
      <c r="K274" s="223" t="s">
        <v>150</v>
      </c>
      <c r="L274" s="72"/>
      <c r="M274" s="228" t="s">
        <v>21</v>
      </c>
      <c r="N274" s="229" t="s">
        <v>43</v>
      </c>
      <c r="O274" s="47"/>
      <c r="P274" s="230">
        <f>O274*H274</f>
        <v>0</v>
      </c>
      <c r="Q274" s="230">
        <v>0</v>
      </c>
      <c r="R274" s="230">
        <f>Q274*H274</f>
        <v>0</v>
      </c>
      <c r="S274" s="230">
        <v>0.00191</v>
      </c>
      <c r="T274" s="231">
        <f>S274*H274</f>
        <v>0.02674</v>
      </c>
      <c r="AR274" s="24" t="s">
        <v>217</v>
      </c>
      <c r="AT274" s="24" t="s">
        <v>134</v>
      </c>
      <c r="AU274" s="24" t="s">
        <v>80</v>
      </c>
      <c r="AY274" s="24" t="s">
        <v>131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24" t="s">
        <v>80</v>
      </c>
      <c r="BK274" s="232">
        <f>ROUND(I274*H274,2)</f>
        <v>0</v>
      </c>
      <c r="BL274" s="24" t="s">
        <v>217</v>
      </c>
      <c r="BM274" s="24" t="s">
        <v>409</v>
      </c>
    </row>
    <row r="275" s="1" customFormat="1">
      <c r="B275" s="46"/>
      <c r="C275" s="74"/>
      <c r="D275" s="233" t="s">
        <v>140</v>
      </c>
      <c r="E275" s="74"/>
      <c r="F275" s="234" t="s">
        <v>410</v>
      </c>
      <c r="G275" s="74"/>
      <c r="H275" s="74"/>
      <c r="I275" s="191"/>
      <c r="J275" s="74"/>
      <c r="K275" s="74"/>
      <c r="L275" s="72"/>
      <c r="M275" s="235"/>
      <c r="N275" s="47"/>
      <c r="O275" s="47"/>
      <c r="P275" s="47"/>
      <c r="Q275" s="47"/>
      <c r="R275" s="47"/>
      <c r="S275" s="47"/>
      <c r="T275" s="95"/>
      <c r="AT275" s="24" t="s">
        <v>140</v>
      </c>
      <c r="AU275" s="24" t="s">
        <v>80</v>
      </c>
    </row>
    <row r="276" s="12" customFormat="1">
      <c r="B276" s="246"/>
      <c r="C276" s="247"/>
      <c r="D276" s="233" t="s">
        <v>142</v>
      </c>
      <c r="E276" s="248" t="s">
        <v>21</v>
      </c>
      <c r="F276" s="249" t="s">
        <v>411</v>
      </c>
      <c r="G276" s="247"/>
      <c r="H276" s="250">
        <v>14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AT276" s="256" t="s">
        <v>142</v>
      </c>
      <c r="AU276" s="256" t="s">
        <v>80</v>
      </c>
      <c r="AV276" s="12" t="s">
        <v>80</v>
      </c>
      <c r="AW276" s="12" t="s">
        <v>35</v>
      </c>
      <c r="AX276" s="12" t="s">
        <v>76</v>
      </c>
      <c r="AY276" s="256" t="s">
        <v>131</v>
      </c>
    </row>
    <row r="277" s="1" customFormat="1" ht="16.5" customHeight="1">
      <c r="B277" s="46"/>
      <c r="C277" s="221" t="s">
        <v>412</v>
      </c>
      <c r="D277" s="221" t="s">
        <v>134</v>
      </c>
      <c r="E277" s="222" t="s">
        <v>413</v>
      </c>
      <c r="F277" s="223" t="s">
        <v>414</v>
      </c>
      <c r="G277" s="224" t="s">
        <v>149</v>
      </c>
      <c r="H277" s="225">
        <v>2.98</v>
      </c>
      <c r="I277" s="226"/>
      <c r="J277" s="227">
        <f>ROUND(I277*H277,2)</f>
        <v>0</v>
      </c>
      <c r="K277" s="223" t="s">
        <v>150</v>
      </c>
      <c r="L277" s="72"/>
      <c r="M277" s="228" t="s">
        <v>21</v>
      </c>
      <c r="N277" s="229" t="s">
        <v>43</v>
      </c>
      <c r="O277" s="47"/>
      <c r="P277" s="230">
        <f>O277*H277</f>
        <v>0</v>
      </c>
      <c r="Q277" s="230">
        <v>0</v>
      </c>
      <c r="R277" s="230">
        <f>Q277*H277</f>
        <v>0</v>
      </c>
      <c r="S277" s="230">
        <v>0.0058399999999999997</v>
      </c>
      <c r="T277" s="231">
        <f>S277*H277</f>
        <v>0.017403200000000001</v>
      </c>
      <c r="AR277" s="24" t="s">
        <v>217</v>
      </c>
      <c r="AT277" s="24" t="s">
        <v>134</v>
      </c>
      <c r="AU277" s="24" t="s">
        <v>80</v>
      </c>
      <c r="AY277" s="24" t="s">
        <v>131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24" t="s">
        <v>80</v>
      </c>
      <c r="BK277" s="232">
        <f>ROUND(I277*H277,2)</f>
        <v>0</v>
      </c>
      <c r="BL277" s="24" t="s">
        <v>217</v>
      </c>
      <c r="BM277" s="24" t="s">
        <v>415</v>
      </c>
    </row>
    <row r="278" s="1" customFormat="1">
      <c r="B278" s="46"/>
      <c r="C278" s="74"/>
      <c r="D278" s="233" t="s">
        <v>140</v>
      </c>
      <c r="E278" s="74"/>
      <c r="F278" s="234" t="s">
        <v>416</v>
      </c>
      <c r="G278" s="74"/>
      <c r="H278" s="74"/>
      <c r="I278" s="191"/>
      <c r="J278" s="74"/>
      <c r="K278" s="74"/>
      <c r="L278" s="72"/>
      <c r="M278" s="235"/>
      <c r="N278" s="47"/>
      <c r="O278" s="47"/>
      <c r="P278" s="47"/>
      <c r="Q278" s="47"/>
      <c r="R278" s="47"/>
      <c r="S278" s="47"/>
      <c r="T278" s="95"/>
      <c r="AT278" s="24" t="s">
        <v>140</v>
      </c>
      <c r="AU278" s="24" t="s">
        <v>80</v>
      </c>
    </row>
    <row r="279" s="12" customFormat="1">
      <c r="B279" s="246"/>
      <c r="C279" s="247"/>
      <c r="D279" s="233" t="s">
        <v>142</v>
      </c>
      <c r="E279" s="248" t="s">
        <v>21</v>
      </c>
      <c r="F279" s="249" t="s">
        <v>417</v>
      </c>
      <c r="G279" s="247"/>
      <c r="H279" s="250">
        <v>1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AT279" s="256" t="s">
        <v>142</v>
      </c>
      <c r="AU279" s="256" t="s">
        <v>80</v>
      </c>
      <c r="AV279" s="12" t="s">
        <v>80</v>
      </c>
      <c r="AW279" s="12" t="s">
        <v>35</v>
      </c>
      <c r="AX279" s="12" t="s">
        <v>71</v>
      </c>
      <c r="AY279" s="256" t="s">
        <v>131</v>
      </c>
    </row>
    <row r="280" s="12" customFormat="1">
      <c r="B280" s="246"/>
      <c r="C280" s="247"/>
      <c r="D280" s="233" t="s">
        <v>142</v>
      </c>
      <c r="E280" s="248" t="s">
        <v>21</v>
      </c>
      <c r="F280" s="249" t="s">
        <v>418</v>
      </c>
      <c r="G280" s="247"/>
      <c r="H280" s="250">
        <v>0.66000000000000003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AT280" s="256" t="s">
        <v>142</v>
      </c>
      <c r="AU280" s="256" t="s">
        <v>80</v>
      </c>
      <c r="AV280" s="12" t="s">
        <v>80</v>
      </c>
      <c r="AW280" s="12" t="s">
        <v>35</v>
      </c>
      <c r="AX280" s="12" t="s">
        <v>71</v>
      </c>
      <c r="AY280" s="256" t="s">
        <v>131</v>
      </c>
    </row>
    <row r="281" s="12" customFormat="1">
      <c r="B281" s="246"/>
      <c r="C281" s="247"/>
      <c r="D281" s="233" t="s">
        <v>142</v>
      </c>
      <c r="E281" s="248" t="s">
        <v>21</v>
      </c>
      <c r="F281" s="249" t="s">
        <v>419</v>
      </c>
      <c r="G281" s="247"/>
      <c r="H281" s="250">
        <v>1.3200000000000001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AT281" s="256" t="s">
        <v>142</v>
      </c>
      <c r="AU281" s="256" t="s">
        <v>80</v>
      </c>
      <c r="AV281" s="12" t="s">
        <v>80</v>
      </c>
      <c r="AW281" s="12" t="s">
        <v>35</v>
      </c>
      <c r="AX281" s="12" t="s">
        <v>71</v>
      </c>
      <c r="AY281" s="256" t="s">
        <v>131</v>
      </c>
    </row>
    <row r="282" s="13" customFormat="1">
      <c r="B282" s="257"/>
      <c r="C282" s="258"/>
      <c r="D282" s="233" t="s">
        <v>142</v>
      </c>
      <c r="E282" s="259" t="s">
        <v>21</v>
      </c>
      <c r="F282" s="260" t="s">
        <v>174</v>
      </c>
      <c r="G282" s="258"/>
      <c r="H282" s="261">
        <v>2.98</v>
      </c>
      <c r="I282" s="262"/>
      <c r="J282" s="258"/>
      <c r="K282" s="258"/>
      <c r="L282" s="263"/>
      <c r="M282" s="264"/>
      <c r="N282" s="265"/>
      <c r="O282" s="265"/>
      <c r="P282" s="265"/>
      <c r="Q282" s="265"/>
      <c r="R282" s="265"/>
      <c r="S282" s="265"/>
      <c r="T282" s="266"/>
      <c r="AT282" s="267" t="s">
        <v>142</v>
      </c>
      <c r="AU282" s="267" t="s">
        <v>80</v>
      </c>
      <c r="AV282" s="13" t="s">
        <v>138</v>
      </c>
      <c r="AW282" s="13" t="s">
        <v>35</v>
      </c>
      <c r="AX282" s="13" t="s">
        <v>76</v>
      </c>
      <c r="AY282" s="267" t="s">
        <v>131</v>
      </c>
    </row>
    <row r="283" s="1" customFormat="1" ht="16.5" customHeight="1">
      <c r="B283" s="46"/>
      <c r="C283" s="221" t="s">
        <v>420</v>
      </c>
      <c r="D283" s="221" t="s">
        <v>134</v>
      </c>
      <c r="E283" s="222" t="s">
        <v>421</v>
      </c>
      <c r="F283" s="223" t="s">
        <v>422</v>
      </c>
      <c r="G283" s="224" t="s">
        <v>214</v>
      </c>
      <c r="H283" s="225">
        <v>52.738</v>
      </c>
      <c r="I283" s="226"/>
      <c r="J283" s="227">
        <f>ROUND(I283*H283,2)</f>
        <v>0</v>
      </c>
      <c r="K283" s="223" t="s">
        <v>150</v>
      </c>
      <c r="L283" s="72"/>
      <c r="M283" s="228" t="s">
        <v>21</v>
      </c>
      <c r="N283" s="229" t="s">
        <v>43</v>
      </c>
      <c r="O283" s="47"/>
      <c r="P283" s="230">
        <f>O283*H283</f>
        <v>0</v>
      </c>
      <c r="Q283" s="230">
        <v>0</v>
      </c>
      <c r="R283" s="230">
        <f>Q283*H283</f>
        <v>0</v>
      </c>
      <c r="S283" s="230">
        <v>0.0025999999999999999</v>
      </c>
      <c r="T283" s="231">
        <f>S283*H283</f>
        <v>0.13711879999999999</v>
      </c>
      <c r="AR283" s="24" t="s">
        <v>217</v>
      </c>
      <c r="AT283" s="24" t="s">
        <v>134</v>
      </c>
      <c r="AU283" s="24" t="s">
        <v>80</v>
      </c>
      <c r="AY283" s="24" t="s">
        <v>131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24" t="s">
        <v>80</v>
      </c>
      <c r="BK283" s="232">
        <f>ROUND(I283*H283,2)</f>
        <v>0</v>
      </c>
      <c r="BL283" s="24" t="s">
        <v>217</v>
      </c>
      <c r="BM283" s="24" t="s">
        <v>423</v>
      </c>
    </row>
    <row r="284" s="1" customFormat="1">
      <c r="B284" s="46"/>
      <c r="C284" s="74"/>
      <c r="D284" s="233" t="s">
        <v>140</v>
      </c>
      <c r="E284" s="74"/>
      <c r="F284" s="234" t="s">
        <v>422</v>
      </c>
      <c r="G284" s="74"/>
      <c r="H284" s="74"/>
      <c r="I284" s="191"/>
      <c r="J284" s="74"/>
      <c r="K284" s="74"/>
      <c r="L284" s="72"/>
      <c r="M284" s="235"/>
      <c r="N284" s="47"/>
      <c r="O284" s="47"/>
      <c r="P284" s="47"/>
      <c r="Q284" s="47"/>
      <c r="R284" s="47"/>
      <c r="S284" s="47"/>
      <c r="T284" s="95"/>
      <c r="AT284" s="24" t="s">
        <v>140</v>
      </c>
      <c r="AU284" s="24" t="s">
        <v>80</v>
      </c>
    </row>
    <row r="285" s="12" customFormat="1">
      <c r="B285" s="246"/>
      <c r="C285" s="247"/>
      <c r="D285" s="233" t="s">
        <v>142</v>
      </c>
      <c r="E285" s="248" t="s">
        <v>21</v>
      </c>
      <c r="F285" s="249" t="s">
        <v>424</v>
      </c>
      <c r="G285" s="247"/>
      <c r="H285" s="250">
        <v>52.738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AT285" s="256" t="s">
        <v>142</v>
      </c>
      <c r="AU285" s="256" t="s">
        <v>80</v>
      </c>
      <c r="AV285" s="12" t="s">
        <v>80</v>
      </c>
      <c r="AW285" s="12" t="s">
        <v>35</v>
      </c>
      <c r="AX285" s="12" t="s">
        <v>76</v>
      </c>
      <c r="AY285" s="256" t="s">
        <v>131</v>
      </c>
    </row>
    <row r="286" s="1" customFormat="1" ht="16.5" customHeight="1">
      <c r="B286" s="46"/>
      <c r="C286" s="221" t="s">
        <v>425</v>
      </c>
      <c r="D286" s="221" t="s">
        <v>134</v>
      </c>
      <c r="E286" s="222" t="s">
        <v>426</v>
      </c>
      <c r="F286" s="223" t="s">
        <v>427</v>
      </c>
      <c r="G286" s="224" t="s">
        <v>214</v>
      </c>
      <c r="H286" s="225">
        <v>20</v>
      </c>
      <c r="I286" s="226"/>
      <c r="J286" s="227">
        <f>ROUND(I286*H286,2)</f>
        <v>0</v>
      </c>
      <c r="K286" s="223" t="s">
        <v>21</v>
      </c>
      <c r="L286" s="72"/>
      <c r="M286" s="228" t="s">
        <v>21</v>
      </c>
      <c r="N286" s="229" t="s">
        <v>43</v>
      </c>
      <c r="O286" s="47"/>
      <c r="P286" s="230">
        <f>O286*H286</f>
        <v>0</v>
      </c>
      <c r="Q286" s="230">
        <v>0.0038</v>
      </c>
      <c r="R286" s="230">
        <f>Q286*H286</f>
        <v>0.075999999999999998</v>
      </c>
      <c r="S286" s="230">
        <v>0</v>
      </c>
      <c r="T286" s="231">
        <f>S286*H286</f>
        <v>0</v>
      </c>
      <c r="AR286" s="24" t="s">
        <v>217</v>
      </c>
      <c r="AT286" s="24" t="s">
        <v>134</v>
      </c>
      <c r="AU286" s="24" t="s">
        <v>80</v>
      </c>
      <c r="AY286" s="24" t="s">
        <v>131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24" t="s">
        <v>80</v>
      </c>
      <c r="BK286" s="232">
        <f>ROUND(I286*H286,2)</f>
        <v>0</v>
      </c>
      <c r="BL286" s="24" t="s">
        <v>217</v>
      </c>
      <c r="BM286" s="24" t="s">
        <v>428</v>
      </c>
    </row>
    <row r="287" s="1" customFormat="1">
      <c r="B287" s="46"/>
      <c r="C287" s="74"/>
      <c r="D287" s="233" t="s">
        <v>140</v>
      </c>
      <c r="E287" s="74"/>
      <c r="F287" s="234" t="s">
        <v>429</v>
      </c>
      <c r="G287" s="74"/>
      <c r="H287" s="74"/>
      <c r="I287" s="191"/>
      <c r="J287" s="74"/>
      <c r="K287" s="74"/>
      <c r="L287" s="72"/>
      <c r="M287" s="235"/>
      <c r="N287" s="47"/>
      <c r="O287" s="47"/>
      <c r="P287" s="47"/>
      <c r="Q287" s="47"/>
      <c r="R287" s="47"/>
      <c r="S287" s="47"/>
      <c r="T287" s="95"/>
      <c r="AT287" s="24" t="s">
        <v>140</v>
      </c>
      <c r="AU287" s="24" t="s">
        <v>80</v>
      </c>
    </row>
    <row r="288" s="1" customFormat="1">
      <c r="B288" s="46"/>
      <c r="C288" s="74"/>
      <c r="D288" s="233" t="s">
        <v>268</v>
      </c>
      <c r="E288" s="74"/>
      <c r="F288" s="278" t="s">
        <v>430</v>
      </c>
      <c r="G288" s="74"/>
      <c r="H288" s="74"/>
      <c r="I288" s="191"/>
      <c r="J288" s="74"/>
      <c r="K288" s="74"/>
      <c r="L288" s="72"/>
      <c r="M288" s="235"/>
      <c r="N288" s="47"/>
      <c r="O288" s="47"/>
      <c r="P288" s="47"/>
      <c r="Q288" s="47"/>
      <c r="R288" s="47"/>
      <c r="S288" s="47"/>
      <c r="T288" s="95"/>
      <c r="AT288" s="24" t="s">
        <v>268</v>
      </c>
      <c r="AU288" s="24" t="s">
        <v>80</v>
      </c>
    </row>
    <row r="289" s="12" customFormat="1">
      <c r="B289" s="246"/>
      <c r="C289" s="247"/>
      <c r="D289" s="233" t="s">
        <v>142</v>
      </c>
      <c r="E289" s="248" t="s">
        <v>21</v>
      </c>
      <c r="F289" s="249" t="s">
        <v>431</v>
      </c>
      <c r="G289" s="247"/>
      <c r="H289" s="250">
        <v>20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AT289" s="256" t="s">
        <v>142</v>
      </c>
      <c r="AU289" s="256" t="s">
        <v>80</v>
      </c>
      <c r="AV289" s="12" t="s">
        <v>80</v>
      </c>
      <c r="AW289" s="12" t="s">
        <v>35</v>
      </c>
      <c r="AX289" s="12" t="s">
        <v>76</v>
      </c>
      <c r="AY289" s="256" t="s">
        <v>131</v>
      </c>
    </row>
    <row r="290" s="1" customFormat="1" ht="16.5" customHeight="1">
      <c r="B290" s="46"/>
      <c r="C290" s="221" t="s">
        <v>432</v>
      </c>
      <c r="D290" s="221" t="s">
        <v>134</v>
      </c>
      <c r="E290" s="222" t="s">
        <v>433</v>
      </c>
      <c r="F290" s="223" t="s">
        <v>434</v>
      </c>
      <c r="G290" s="224" t="s">
        <v>214</v>
      </c>
      <c r="H290" s="225">
        <v>21.789000000000001</v>
      </c>
      <c r="I290" s="226"/>
      <c r="J290" s="227">
        <f>ROUND(I290*H290,2)</f>
        <v>0</v>
      </c>
      <c r="K290" s="223" t="s">
        <v>150</v>
      </c>
      <c r="L290" s="72"/>
      <c r="M290" s="228" t="s">
        <v>21</v>
      </c>
      <c r="N290" s="229" t="s">
        <v>43</v>
      </c>
      <c r="O290" s="47"/>
      <c r="P290" s="230">
        <f>O290*H290</f>
        <v>0</v>
      </c>
      <c r="Q290" s="230">
        <v>0.001422874</v>
      </c>
      <c r="R290" s="230">
        <f>Q290*H290</f>
        <v>0.031003001586000001</v>
      </c>
      <c r="S290" s="230">
        <v>0</v>
      </c>
      <c r="T290" s="231">
        <f>S290*H290</f>
        <v>0</v>
      </c>
      <c r="AR290" s="24" t="s">
        <v>217</v>
      </c>
      <c r="AT290" s="24" t="s">
        <v>134</v>
      </c>
      <c r="AU290" s="24" t="s">
        <v>80</v>
      </c>
      <c r="AY290" s="24" t="s">
        <v>131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24" t="s">
        <v>80</v>
      </c>
      <c r="BK290" s="232">
        <f>ROUND(I290*H290,2)</f>
        <v>0</v>
      </c>
      <c r="BL290" s="24" t="s">
        <v>217</v>
      </c>
      <c r="BM290" s="24" t="s">
        <v>435</v>
      </c>
    </row>
    <row r="291" s="1" customFormat="1">
      <c r="B291" s="46"/>
      <c r="C291" s="74"/>
      <c r="D291" s="233" t="s">
        <v>140</v>
      </c>
      <c r="E291" s="74"/>
      <c r="F291" s="234" t="s">
        <v>436</v>
      </c>
      <c r="G291" s="74"/>
      <c r="H291" s="74"/>
      <c r="I291" s="191"/>
      <c r="J291" s="74"/>
      <c r="K291" s="74"/>
      <c r="L291" s="72"/>
      <c r="M291" s="235"/>
      <c r="N291" s="47"/>
      <c r="O291" s="47"/>
      <c r="P291" s="47"/>
      <c r="Q291" s="47"/>
      <c r="R291" s="47"/>
      <c r="S291" s="47"/>
      <c r="T291" s="95"/>
      <c r="AT291" s="24" t="s">
        <v>140</v>
      </c>
      <c r="AU291" s="24" t="s">
        <v>80</v>
      </c>
    </row>
    <row r="292" s="1" customFormat="1">
      <c r="B292" s="46"/>
      <c r="C292" s="74"/>
      <c r="D292" s="233" t="s">
        <v>268</v>
      </c>
      <c r="E292" s="74"/>
      <c r="F292" s="278" t="s">
        <v>437</v>
      </c>
      <c r="G292" s="74"/>
      <c r="H292" s="74"/>
      <c r="I292" s="191"/>
      <c r="J292" s="74"/>
      <c r="K292" s="74"/>
      <c r="L292" s="72"/>
      <c r="M292" s="235"/>
      <c r="N292" s="47"/>
      <c r="O292" s="47"/>
      <c r="P292" s="47"/>
      <c r="Q292" s="47"/>
      <c r="R292" s="47"/>
      <c r="S292" s="47"/>
      <c r="T292" s="95"/>
      <c r="AT292" s="24" t="s">
        <v>268</v>
      </c>
      <c r="AU292" s="24" t="s">
        <v>80</v>
      </c>
    </row>
    <row r="293" s="12" customFormat="1">
      <c r="B293" s="246"/>
      <c r="C293" s="247"/>
      <c r="D293" s="233" t="s">
        <v>142</v>
      </c>
      <c r="E293" s="248" t="s">
        <v>21</v>
      </c>
      <c r="F293" s="249" t="s">
        <v>399</v>
      </c>
      <c r="G293" s="247"/>
      <c r="H293" s="250">
        <v>34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AT293" s="256" t="s">
        <v>142</v>
      </c>
      <c r="AU293" s="256" t="s">
        <v>80</v>
      </c>
      <c r="AV293" s="12" t="s">
        <v>80</v>
      </c>
      <c r="AW293" s="12" t="s">
        <v>6</v>
      </c>
      <c r="AX293" s="12" t="s">
        <v>71</v>
      </c>
      <c r="AY293" s="256" t="s">
        <v>131</v>
      </c>
    </row>
    <row r="294" s="12" customFormat="1">
      <c r="B294" s="246"/>
      <c r="C294" s="247"/>
      <c r="D294" s="233" t="s">
        <v>142</v>
      </c>
      <c r="E294" s="248" t="s">
        <v>21</v>
      </c>
      <c r="F294" s="249" t="s">
        <v>400</v>
      </c>
      <c r="G294" s="247"/>
      <c r="H294" s="250">
        <v>21.789000000000001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AT294" s="256" t="s">
        <v>142</v>
      </c>
      <c r="AU294" s="256" t="s">
        <v>80</v>
      </c>
      <c r="AV294" s="12" t="s">
        <v>80</v>
      </c>
      <c r="AW294" s="12" t="s">
        <v>35</v>
      </c>
      <c r="AX294" s="12" t="s">
        <v>76</v>
      </c>
      <c r="AY294" s="256" t="s">
        <v>131</v>
      </c>
    </row>
    <row r="295" s="1" customFormat="1" ht="25.5" customHeight="1">
      <c r="B295" s="46"/>
      <c r="C295" s="221" t="s">
        <v>438</v>
      </c>
      <c r="D295" s="221" t="s">
        <v>134</v>
      </c>
      <c r="E295" s="222" t="s">
        <v>439</v>
      </c>
      <c r="F295" s="223" t="s">
        <v>440</v>
      </c>
      <c r="G295" s="224" t="s">
        <v>214</v>
      </c>
      <c r="H295" s="225">
        <v>14</v>
      </c>
      <c r="I295" s="226"/>
      <c r="J295" s="227">
        <f>ROUND(I295*H295,2)</f>
        <v>0</v>
      </c>
      <c r="K295" s="223" t="s">
        <v>150</v>
      </c>
      <c r="L295" s="72"/>
      <c r="M295" s="228" t="s">
        <v>21</v>
      </c>
      <c r="N295" s="229" t="s">
        <v>43</v>
      </c>
      <c r="O295" s="47"/>
      <c r="P295" s="230">
        <f>O295*H295</f>
        <v>0</v>
      </c>
      <c r="Q295" s="230">
        <v>0.0028392999999999999</v>
      </c>
      <c r="R295" s="230">
        <f>Q295*H295</f>
        <v>0.039750199999999999</v>
      </c>
      <c r="S295" s="230">
        <v>0</v>
      </c>
      <c r="T295" s="231">
        <f>S295*H295</f>
        <v>0</v>
      </c>
      <c r="AR295" s="24" t="s">
        <v>217</v>
      </c>
      <c r="AT295" s="24" t="s">
        <v>134</v>
      </c>
      <c r="AU295" s="24" t="s">
        <v>80</v>
      </c>
      <c r="AY295" s="24" t="s">
        <v>131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24" t="s">
        <v>80</v>
      </c>
      <c r="BK295" s="232">
        <f>ROUND(I295*H295,2)</f>
        <v>0</v>
      </c>
      <c r="BL295" s="24" t="s">
        <v>217</v>
      </c>
      <c r="BM295" s="24" t="s">
        <v>441</v>
      </c>
    </row>
    <row r="296" s="1" customFormat="1">
      <c r="B296" s="46"/>
      <c r="C296" s="74"/>
      <c r="D296" s="233" t="s">
        <v>140</v>
      </c>
      <c r="E296" s="74"/>
      <c r="F296" s="234" t="s">
        <v>442</v>
      </c>
      <c r="G296" s="74"/>
      <c r="H296" s="74"/>
      <c r="I296" s="191"/>
      <c r="J296" s="74"/>
      <c r="K296" s="74"/>
      <c r="L296" s="72"/>
      <c r="M296" s="235"/>
      <c r="N296" s="47"/>
      <c r="O296" s="47"/>
      <c r="P296" s="47"/>
      <c r="Q296" s="47"/>
      <c r="R296" s="47"/>
      <c r="S296" s="47"/>
      <c r="T296" s="95"/>
      <c r="AT296" s="24" t="s">
        <v>140</v>
      </c>
      <c r="AU296" s="24" t="s">
        <v>80</v>
      </c>
    </row>
    <row r="297" s="1" customFormat="1">
      <c r="B297" s="46"/>
      <c r="C297" s="74"/>
      <c r="D297" s="233" t="s">
        <v>268</v>
      </c>
      <c r="E297" s="74"/>
      <c r="F297" s="278" t="s">
        <v>443</v>
      </c>
      <c r="G297" s="74"/>
      <c r="H297" s="74"/>
      <c r="I297" s="191"/>
      <c r="J297" s="74"/>
      <c r="K297" s="74"/>
      <c r="L297" s="72"/>
      <c r="M297" s="235"/>
      <c r="N297" s="47"/>
      <c r="O297" s="47"/>
      <c r="P297" s="47"/>
      <c r="Q297" s="47"/>
      <c r="R297" s="47"/>
      <c r="S297" s="47"/>
      <c r="T297" s="95"/>
      <c r="AT297" s="24" t="s">
        <v>268</v>
      </c>
      <c r="AU297" s="24" t="s">
        <v>80</v>
      </c>
    </row>
    <row r="298" s="12" customFormat="1">
      <c r="B298" s="246"/>
      <c r="C298" s="247"/>
      <c r="D298" s="233" t="s">
        <v>142</v>
      </c>
      <c r="E298" s="248" t="s">
        <v>21</v>
      </c>
      <c r="F298" s="249" t="s">
        <v>411</v>
      </c>
      <c r="G298" s="247"/>
      <c r="H298" s="250">
        <v>14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AT298" s="256" t="s">
        <v>142</v>
      </c>
      <c r="AU298" s="256" t="s">
        <v>80</v>
      </c>
      <c r="AV298" s="12" t="s">
        <v>80</v>
      </c>
      <c r="AW298" s="12" t="s">
        <v>35</v>
      </c>
      <c r="AX298" s="12" t="s">
        <v>76</v>
      </c>
      <c r="AY298" s="256" t="s">
        <v>131</v>
      </c>
    </row>
    <row r="299" s="1" customFormat="1" ht="25.5" customHeight="1">
      <c r="B299" s="46"/>
      <c r="C299" s="221" t="s">
        <v>444</v>
      </c>
      <c r="D299" s="221" t="s">
        <v>134</v>
      </c>
      <c r="E299" s="222" t="s">
        <v>445</v>
      </c>
      <c r="F299" s="223" t="s">
        <v>446</v>
      </c>
      <c r="G299" s="224" t="s">
        <v>149</v>
      </c>
      <c r="H299" s="225">
        <v>2.98</v>
      </c>
      <c r="I299" s="226"/>
      <c r="J299" s="227">
        <f>ROUND(I299*H299,2)</f>
        <v>0</v>
      </c>
      <c r="K299" s="223" t="s">
        <v>150</v>
      </c>
      <c r="L299" s="72"/>
      <c r="M299" s="228" t="s">
        <v>21</v>
      </c>
      <c r="N299" s="229" t="s">
        <v>43</v>
      </c>
      <c r="O299" s="47"/>
      <c r="P299" s="230">
        <f>O299*H299</f>
        <v>0</v>
      </c>
      <c r="Q299" s="230">
        <v>0.0063696660000000004</v>
      </c>
      <c r="R299" s="230">
        <f>Q299*H299</f>
        <v>0.01898160468</v>
      </c>
      <c r="S299" s="230">
        <v>0</v>
      </c>
      <c r="T299" s="231">
        <f>S299*H299</f>
        <v>0</v>
      </c>
      <c r="AR299" s="24" t="s">
        <v>217</v>
      </c>
      <c r="AT299" s="24" t="s">
        <v>134</v>
      </c>
      <c r="AU299" s="24" t="s">
        <v>80</v>
      </c>
      <c r="AY299" s="24" t="s">
        <v>131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24" t="s">
        <v>80</v>
      </c>
      <c r="BK299" s="232">
        <f>ROUND(I299*H299,2)</f>
        <v>0</v>
      </c>
      <c r="BL299" s="24" t="s">
        <v>217</v>
      </c>
      <c r="BM299" s="24" t="s">
        <v>447</v>
      </c>
    </row>
    <row r="300" s="1" customFormat="1">
      <c r="B300" s="46"/>
      <c r="C300" s="74"/>
      <c r="D300" s="233" t="s">
        <v>140</v>
      </c>
      <c r="E300" s="74"/>
      <c r="F300" s="234" t="s">
        <v>448</v>
      </c>
      <c r="G300" s="74"/>
      <c r="H300" s="74"/>
      <c r="I300" s="191"/>
      <c r="J300" s="74"/>
      <c r="K300" s="74"/>
      <c r="L300" s="72"/>
      <c r="M300" s="235"/>
      <c r="N300" s="47"/>
      <c r="O300" s="47"/>
      <c r="P300" s="47"/>
      <c r="Q300" s="47"/>
      <c r="R300" s="47"/>
      <c r="S300" s="47"/>
      <c r="T300" s="95"/>
      <c r="AT300" s="24" t="s">
        <v>140</v>
      </c>
      <c r="AU300" s="24" t="s">
        <v>80</v>
      </c>
    </row>
    <row r="301" s="1" customFormat="1">
      <c r="B301" s="46"/>
      <c r="C301" s="74"/>
      <c r="D301" s="233" t="s">
        <v>268</v>
      </c>
      <c r="E301" s="74"/>
      <c r="F301" s="278" t="s">
        <v>449</v>
      </c>
      <c r="G301" s="74"/>
      <c r="H301" s="74"/>
      <c r="I301" s="191"/>
      <c r="J301" s="74"/>
      <c r="K301" s="74"/>
      <c r="L301" s="72"/>
      <c r="M301" s="235"/>
      <c r="N301" s="47"/>
      <c r="O301" s="47"/>
      <c r="P301" s="47"/>
      <c r="Q301" s="47"/>
      <c r="R301" s="47"/>
      <c r="S301" s="47"/>
      <c r="T301" s="95"/>
      <c r="AT301" s="24" t="s">
        <v>268</v>
      </c>
      <c r="AU301" s="24" t="s">
        <v>80</v>
      </c>
    </row>
    <row r="302" s="12" customFormat="1">
      <c r="B302" s="246"/>
      <c r="C302" s="247"/>
      <c r="D302" s="233" t="s">
        <v>142</v>
      </c>
      <c r="E302" s="248" t="s">
        <v>21</v>
      </c>
      <c r="F302" s="249" t="s">
        <v>417</v>
      </c>
      <c r="G302" s="247"/>
      <c r="H302" s="250">
        <v>1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AT302" s="256" t="s">
        <v>142</v>
      </c>
      <c r="AU302" s="256" t="s">
        <v>80</v>
      </c>
      <c r="AV302" s="12" t="s">
        <v>80</v>
      </c>
      <c r="AW302" s="12" t="s">
        <v>35</v>
      </c>
      <c r="AX302" s="12" t="s">
        <v>71</v>
      </c>
      <c r="AY302" s="256" t="s">
        <v>131</v>
      </c>
    </row>
    <row r="303" s="12" customFormat="1">
      <c r="B303" s="246"/>
      <c r="C303" s="247"/>
      <c r="D303" s="233" t="s">
        <v>142</v>
      </c>
      <c r="E303" s="248" t="s">
        <v>21</v>
      </c>
      <c r="F303" s="249" t="s">
        <v>418</v>
      </c>
      <c r="G303" s="247"/>
      <c r="H303" s="250">
        <v>0.66000000000000003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AT303" s="256" t="s">
        <v>142</v>
      </c>
      <c r="AU303" s="256" t="s">
        <v>80</v>
      </c>
      <c r="AV303" s="12" t="s">
        <v>80</v>
      </c>
      <c r="AW303" s="12" t="s">
        <v>35</v>
      </c>
      <c r="AX303" s="12" t="s">
        <v>71</v>
      </c>
      <c r="AY303" s="256" t="s">
        <v>131</v>
      </c>
    </row>
    <row r="304" s="12" customFormat="1">
      <c r="B304" s="246"/>
      <c r="C304" s="247"/>
      <c r="D304" s="233" t="s">
        <v>142</v>
      </c>
      <c r="E304" s="248" t="s">
        <v>21</v>
      </c>
      <c r="F304" s="249" t="s">
        <v>419</v>
      </c>
      <c r="G304" s="247"/>
      <c r="H304" s="250">
        <v>1.3200000000000001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AT304" s="256" t="s">
        <v>142</v>
      </c>
      <c r="AU304" s="256" t="s">
        <v>80</v>
      </c>
      <c r="AV304" s="12" t="s">
        <v>80</v>
      </c>
      <c r="AW304" s="12" t="s">
        <v>35</v>
      </c>
      <c r="AX304" s="12" t="s">
        <v>71</v>
      </c>
      <c r="AY304" s="256" t="s">
        <v>131</v>
      </c>
    </row>
    <row r="305" s="13" customFormat="1">
      <c r="B305" s="257"/>
      <c r="C305" s="258"/>
      <c r="D305" s="233" t="s">
        <v>142</v>
      </c>
      <c r="E305" s="259" t="s">
        <v>21</v>
      </c>
      <c r="F305" s="260" t="s">
        <v>174</v>
      </c>
      <c r="G305" s="258"/>
      <c r="H305" s="261">
        <v>2.98</v>
      </c>
      <c r="I305" s="262"/>
      <c r="J305" s="258"/>
      <c r="K305" s="258"/>
      <c r="L305" s="263"/>
      <c r="M305" s="264"/>
      <c r="N305" s="265"/>
      <c r="O305" s="265"/>
      <c r="P305" s="265"/>
      <c r="Q305" s="265"/>
      <c r="R305" s="265"/>
      <c r="S305" s="265"/>
      <c r="T305" s="266"/>
      <c r="AT305" s="267" t="s">
        <v>142</v>
      </c>
      <c r="AU305" s="267" t="s">
        <v>80</v>
      </c>
      <c r="AV305" s="13" t="s">
        <v>138</v>
      </c>
      <c r="AW305" s="13" t="s">
        <v>35</v>
      </c>
      <c r="AX305" s="13" t="s">
        <v>76</v>
      </c>
      <c r="AY305" s="267" t="s">
        <v>131</v>
      </c>
    </row>
    <row r="306" s="1" customFormat="1" ht="16.5" customHeight="1">
      <c r="B306" s="46"/>
      <c r="C306" s="221" t="s">
        <v>450</v>
      </c>
      <c r="D306" s="221" t="s">
        <v>134</v>
      </c>
      <c r="E306" s="222" t="s">
        <v>451</v>
      </c>
      <c r="F306" s="223" t="s">
        <v>452</v>
      </c>
      <c r="G306" s="224" t="s">
        <v>214</v>
      </c>
      <c r="H306" s="225">
        <v>52.738</v>
      </c>
      <c r="I306" s="226"/>
      <c r="J306" s="227">
        <f>ROUND(I306*H306,2)</f>
        <v>0</v>
      </c>
      <c r="K306" s="223" t="s">
        <v>150</v>
      </c>
      <c r="L306" s="72"/>
      <c r="M306" s="228" t="s">
        <v>21</v>
      </c>
      <c r="N306" s="229" t="s">
        <v>43</v>
      </c>
      <c r="O306" s="47"/>
      <c r="P306" s="230">
        <f>O306*H306</f>
        <v>0</v>
      </c>
      <c r="Q306" s="230">
        <v>0.0025859099999999999</v>
      </c>
      <c r="R306" s="230">
        <f>Q306*H306</f>
        <v>0.13637572158</v>
      </c>
      <c r="S306" s="230">
        <v>0</v>
      </c>
      <c r="T306" s="231">
        <f>S306*H306</f>
        <v>0</v>
      </c>
      <c r="AR306" s="24" t="s">
        <v>217</v>
      </c>
      <c r="AT306" s="24" t="s">
        <v>134</v>
      </c>
      <c r="AU306" s="24" t="s">
        <v>80</v>
      </c>
      <c r="AY306" s="24" t="s">
        <v>131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24" t="s">
        <v>80</v>
      </c>
      <c r="BK306" s="232">
        <f>ROUND(I306*H306,2)</f>
        <v>0</v>
      </c>
      <c r="BL306" s="24" t="s">
        <v>217</v>
      </c>
      <c r="BM306" s="24" t="s">
        <v>453</v>
      </c>
    </row>
    <row r="307" s="1" customFormat="1">
      <c r="B307" s="46"/>
      <c r="C307" s="74"/>
      <c r="D307" s="233" t="s">
        <v>140</v>
      </c>
      <c r="E307" s="74"/>
      <c r="F307" s="234" t="s">
        <v>454</v>
      </c>
      <c r="G307" s="74"/>
      <c r="H307" s="74"/>
      <c r="I307" s="191"/>
      <c r="J307" s="74"/>
      <c r="K307" s="74"/>
      <c r="L307" s="72"/>
      <c r="M307" s="235"/>
      <c r="N307" s="47"/>
      <c r="O307" s="47"/>
      <c r="P307" s="47"/>
      <c r="Q307" s="47"/>
      <c r="R307" s="47"/>
      <c r="S307" s="47"/>
      <c r="T307" s="95"/>
      <c r="AT307" s="24" t="s">
        <v>140</v>
      </c>
      <c r="AU307" s="24" t="s">
        <v>80</v>
      </c>
    </row>
    <row r="308" s="1" customFormat="1">
      <c r="B308" s="46"/>
      <c r="C308" s="74"/>
      <c r="D308" s="233" t="s">
        <v>268</v>
      </c>
      <c r="E308" s="74"/>
      <c r="F308" s="278" t="s">
        <v>437</v>
      </c>
      <c r="G308" s="74"/>
      <c r="H308" s="74"/>
      <c r="I308" s="191"/>
      <c r="J308" s="74"/>
      <c r="K308" s="74"/>
      <c r="L308" s="72"/>
      <c r="M308" s="235"/>
      <c r="N308" s="47"/>
      <c r="O308" s="47"/>
      <c r="P308" s="47"/>
      <c r="Q308" s="47"/>
      <c r="R308" s="47"/>
      <c r="S308" s="47"/>
      <c r="T308" s="95"/>
      <c r="AT308" s="24" t="s">
        <v>268</v>
      </c>
      <c r="AU308" s="24" t="s">
        <v>80</v>
      </c>
    </row>
    <row r="309" s="12" customFormat="1">
      <c r="B309" s="246"/>
      <c r="C309" s="247"/>
      <c r="D309" s="233" t="s">
        <v>142</v>
      </c>
      <c r="E309" s="248" t="s">
        <v>21</v>
      </c>
      <c r="F309" s="249" t="s">
        <v>424</v>
      </c>
      <c r="G309" s="247"/>
      <c r="H309" s="250">
        <v>52.738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AT309" s="256" t="s">
        <v>142</v>
      </c>
      <c r="AU309" s="256" t="s">
        <v>80</v>
      </c>
      <c r="AV309" s="12" t="s">
        <v>80</v>
      </c>
      <c r="AW309" s="12" t="s">
        <v>35</v>
      </c>
      <c r="AX309" s="12" t="s">
        <v>76</v>
      </c>
      <c r="AY309" s="256" t="s">
        <v>131</v>
      </c>
    </row>
    <row r="310" s="1" customFormat="1" ht="25.5" customHeight="1">
      <c r="B310" s="46"/>
      <c r="C310" s="221" t="s">
        <v>455</v>
      </c>
      <c r="D310" s="221" t="s">
        <v>134</v>
      </c>
      <c r="E310" s="222" t="s">
        <v>456</v>
      </c>
      <c r="F310" s="223" t="s">
        <v>457</v>
      </c>
      <c r="G310" s="224" t="s">
        <v>390</v>
      </c>
      <c r="H310" s="225">
        <v>3</v>
      </c>
      <c r="I310" s="226"/>
      <c r="J310" s="227">
        <f>ROUND(I310*H310,2)</f>
        <v>0</v>
      </c>
      <c r="K310" s="223" t="s">
        <v>150</v>
      </c>
      <c r="L310" s="72"/>
      <c r="M310" s="228" t="s">
        <v>21</v>
      </c>
      <c r="N310" s="229" t="s">
        <v>43</v>
      </c>
      <c r="O310" s="47"/>
      <c r="P310" s="230">
        <f>O310*H310</f>
        <v>0</v>
      </c>
      <c r="Q310" s="230">
        <v>0.002026</v>
      </c>
      <c r="R310" s="230">
        <f>Q310*H310</f>
        <v>0.0060780000000000001</v>
      </c>
      <c r="S310" s="230">
        <v>0</v>
      </c>
      <c r="T310" s="231">
        <f>S310*H310</f>
        <v>0</v>
      </c>
      <c r="AR310" s="24" t="s">
        <v>217</v>
      </c>
      <c r="AT310" s="24" t="s">
        <v>134</v>
      </c>
      <c r="AU310" s="24" t="s">
        <v>80</v>
      </c>
      <c r="AY310" s="24" t="s">
        <v>131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24" t="s">
        <v>80</v>
      </c>
      <c r="BK310" s="232">
        <f>ROUND(I310*H310,2)</f>
        <v>0</v>
      </c>
      <c r="BL310" s="24" t="s">
        <v>217</v>
      </c>
      <c r="BM310" s="24" t="s">
        <v>458</v>
      </c>
    </row>
    <row r="311" s="1" customFormat="1">
      <c r="B311" s="46"/>
      <c r="C311" s="74"/>
      <c r="D311" s="233" t="s">
        <v>140</v>
      </c>
      <c r="E311" s="74"/>
      <c r="F311" s="234" t="s">
        <v>459</v>
      </c>
      <c r="G311" s="74"/>
      <c r="H311" s="74"/>
      <c r="I311" s="191"/>
      <c r="J311" s="74"/>
      <c r="K311" s="74"/>
      <c r="L311" s="72"/>
      <c r="M311" s="235"/>
      <c r="N311" s="47"/>
      <c r="O311" s="47"/>
      <c r="P311" s="47"/>
      <c r="Q311" s="47"/>
      <c r="R311" s="47"/>
      <c r="S311" s="47"/>
      <c r="T311" s="95"/>
      <c r="AT311" s="24" t="s">
        <v>140</v>
      </c>
      <c r="AU311" s="24" t="s">
        <v>80</v>
      </c>
    </row>
    <row r="312" s="1" customFormat="1">
      <c r="B312" s="46"/>
      <c r="C312" s="74"/>
      <c r="D312" s="233" t="s">
        <v>268</v>
      </c>
      <c r="E312" s="74"/>
      <c r="F312" s="278" t="s">
        <v>437</v>
      </c>
      <c r="G312" s="74"/>
      <c r="H312" s="74"/>
      <c r="I312" s="191"/>
      <c r="J312" s="74"/>
      <c r="K312" s="74"/>
      <c r="L312" s="72"/>
      <c r="M312" s="235"/>
      <c r="N312" s="47"/>
      <c r="O312" s="47"/>
      <c r="P312" s="47"/>
      <c r="Q312" s="47"/>
      <c r="R312" s="47"/>
      <c r="S312" s="47"/>
      <c r="T312" s="95"/>
      <c r="AT312" s="24" t="s">
        <v>268</v>
      </c>
      <c r="AU312" s="24" t="s">
        <v>80</v>
      </c>
    </row>
    <row r="313" s="1" customFormat="1" ht="25.5" customHeight="1">
      <c r="B313" s="46"/>
      <c r="C313" s="221" t="s">
        <v>460</v>
      </c>
      <c r="D313" s="221" t="s">
        <v>134</v>
      </c>
      <c r="E313" s="222" t="s">
        <v>461</v>
      </c>
      <c r="F313" s="223" t="s">
        <v>462</v>
      </c>
      <c r="G313" s="224" t="s">
        <v>390</v>
      </c>
      <c r="H313" s="225">
        <v>5</v>
      </c>
      <c r="I313" s="226"/>
      <c r="J313" s="227">
        <f>ROUND(I313*H313,2)</f>
        <v>0</v>
      </c>
      <c r="K313" s="223" t="s">
        <v>150</v>
      </c>
      <c r="L313" s="72"/>
      <c r="M313" s="228" t="s">
        <v>21</v>
      </c>
      <c r="N313" s="229" t="s">
        <v>43</v>
      </c>
      <c r="O313" s="47"/>
      <c r="P313" s="230">
        <f>O313*H313</f>
        <v>0</v>
      </c>
      <c r="Q313" s="230">
        <v>0.0033899999999999998</v>
      </c>
      <c r="R313" s="230">
        <f>Q313*H313</f>
        <v>0.01695</v>
      </c>
      <c r="S313" s="230">
        <v>0</v>
      </c>
      <c r="T313" s="231">
        <f>S313*H313</f>
        <v>0</v>
      </c>
      <c r="AR313" s="24" t="s">
        <v>217</v>
      </c>
      <c r="AT313" s="24" t="s">
        <v>134</v>
      </c>
      <c r="AU313" s="24" t="s">
        <v>80</v>
      </c>
      <c r="AY313" s="24" t="s">
        <v>131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24" t="s">
        <v>80</v>
      </c>
      <c r="BK313" s="232">
        <f>ROUND(I313*H313,2)</f>
        <v>0</v>
      </c>
      <c r="BL313" s="24" t="s">
        <v>217</v>
      </c>
      <c r="BM313" s="24" t="s">
        <v>463</v>
      </c>
    </row>
    <row r="314" s="1" customFormat="1">
      <c r="B314" s="46"/>
      <c r="C314" s="74"/>
      <c r="D314" s="233" t="s">
        <v>140</v>
      </c>
      <c r="E314" s="74"/>
      <c r="F314" s="234" t="s">
        <v>464</v>
      </c>
      <c r="G314" s="74"/>
      <c r="H314" s="74"/>
      <c r="I314" s="191"/>
      <c r="J314" s="74"/>
      <c r="K314" s="74"/>
      <c r="L314" s="72"/>
      <c r="M314" s="235"/>
      <c r="N314" s="47"/>
      <c r="O314" s="47"/>
      <c r="P314" s="47"/>
      <c r="Q314" s="47"/>
      <c r="R314" s="47"/>
      <c r="S314" s="47"/>
      <c r="T314" s="95"/>
      <c r="AT314" s="24" t="s">
        <v>140</v>
      </c>
      <c r="AU314" s="24" t="s">
        <v>80</v>
      </c>
    </row>
    <row r="315" s="1" customFormat="1">
      <c r="B315" s="46"/>
      <c r="C315" s="74"/>
      <c r="D315" s="233" t="s">
        <v>268</v>
      </c>
      <c r="E315" s="74"/>
      <c r="F315" s="278" t="s">
        <v>437</v>
      </c>
      <c r="G315" s="74"/>
      <c r="H315" s="74"/>
      <c r="I315" s="191"/>
      <c r="J315" s="74"/>
      <c r="K315" s="74"/>
      <c r="L315" s="72"/>
      <c r="M315" s="235"/>
      <c r="N315" s="47"/>
      <c r="O315" s="47"/>
      <c r="P315" s="47"/>
      <c r="Q315" s="47"/>
      <c r="R315" s="47"/>
      <c r="S315" s="47"/>
      <c r="T315" s="95"/>
      <c r="AT315" s="24" t="s">
        <v>268</v>
      </c>
      <c r="AU315" s="24" t="s">
        <v>80</v>
      </c>
    </row>
    <row r="316" s="1" customFormat="1" ht="16.5" customHeight="1">
      <c r="B316" s="46"/>
      <c r="C316" s="221" t="s">
        <v>465</v>
      </c>
      <c r="D316" s="221" t="s">
        <v>134</v>
      </c>
      <c r="E316" s="222" t="s">
        <v>466</v>
      </c>
      <c r="F316" s="223" t="s">
        <v>467</v>
      </c>
      <c r="G316" s="224" t="s">
        <v>209</v>
      </c>
      <c r="H316" s="225">
        <v>0.32500000000000001</v>
      </c>
      <c r="I316" s="226"/>
      <c r="J316" s="227">
        <f>ROUND(I316*H316,2)</f>
        <v>0</v>
      </c>
      <c r="K316" s="223" t="s">
        <v>150</v>
      </c>
      <c r="L316" s="72"/>
      <c r="M316" s="228" t="s">
        <v>21</v>
      </c>
      <c r="N316" s="229" t="s">
        <v>43</v>
      </c>
      <c r="O316" s="47"/>
      <c r="P316" s="230">
        <f>O316*H316</f>
        <v>0</v>
      </c>
      <c r="Q316" s="230">
        <v>0</v>
      </c>
      <c r="R316" s="230">
        <f>Q316*H316</f>
        <v>0</v>
      </c>
      <c r="S316" s="230">
        <v>0</v>
      </c>
      <c r="T316" s="231">
        <f>S316*H316</f>
        <v>0</v>
      </c>
      <c r="AR316" s="24" t="s">
        <v>217</v>
      </c>
      <c r="AT316" s="24" t="s">
        <v>134</v>
      </c>
      <c r="AU316" s="24" t="s">
        <v>80</v>
      </c>
      <c r="AY316" s="24" t="s">
        <v>131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24" t="s">
        <v>80</v>
      </c>
      <c r="BK316" s="232">
        <f>ROUND(I316*H316,2)</f>
        <v>0</v>
      </c>
      <c r="BL316" s="24" t="s">
        <v>217</v>
      </c>
      <c r="BM316" s="24" t="s">
        <v>468</v>
      </c>
    </row>
    <row r="317" s="1" customFormat="1">
      <c r="B317" s="46"/>
      <c r="C317" s="74"/>
      <c r="D317" s="233" t="s">
        <v>140</v>
      </c>
      <c r="E317" s="74"/>
      <c r="F317" s="234" t="s">
        <v>467</v>
      </c>
      <c r="G317" s="74"/>
      <c r="H317" s="74"/>
      <c r="I317" s="191"/>
      <c r="J317" s="74"/>
      <c r="K317" s="74"/>
      <c r="L317" s="72"/>
      <c r="M317" s="235"/>
      <c r="N317" s="47"/>
      <c r="O317" s="47"/>
      <c r="P317" s="47"/>
      <c r="Q317" s="47"/>
      <c r="R317" s="47"/>
      <c r="S317" s="47"/>
      <c r="T317" s="95"/>
      <c r="AT317" s="24" t="s">
        <v>140</v>
      </c>
      <c r="AU317" s="24" t="s">
        <v>80</v>
      </c>
    </row>
    <row r="318" s="10" customFormat="1" ht="29.88" customHeight="1">
      <c r="B318" s="205"/>
      <c r="C318" s="206"/>
      <c r="D318" s="207" t="s">
        <v>70</v>
      </c>
      <c r="E318" s="219" t="s">
        <v>469</v>
      </c>
      <c r="F318" s="219" t="s">
        <v>470</v>
      </c>
      <c r="G318" s="206"/>
      <c r="H318" s="206"/>
      <c r="I318" s="209"/>
      <c r="J318" s="220">
        <f>BK318</f>
        <v>0</v>
      </c>
      <c r="K318" s="206"/>
      <c r="L318" s="211"/>
      <c r="M318" s="212"/>
      <c r="N318" s="213"/>
      <c r="O318" s="213"/>
      <c r="P318" s="214">
        <f>SUM(P319:P378)</f>
        <v>0</v>
      </c>
      <c r="Q318" s="213"/>
      <c r="R318" s="214">
        <f>SUM(R319:R378)</f>
        <v>1.0854560000000002</v>
      </c>
      <c r="S318" s="213"/>
      <c r="T318" s="215">
        <f>SUM(T319:T378)</f>
        <v>23.4535424</v>
      </c>
      <c r="AR318" s="216" t="s">
        <v>80</v>
      </c>
      <c r="AT318" s="217" t="s">
        <v>70</v>
      </c>
      <c r="AU318" s="217" t="s">
        <v>76</v>
      </c>
      <c r="AY318" s="216" t="s">
        <v>131</v>
      </c>
      <c r="BK318" s="218">
        <f>SUM(BK319:BK378)</f>
        <v>0</v>
      </c>
    </row>
    <row r="319" s="1" customFormat="1" ht="25.5" customHeight="1">
      <c r="B319" s="46"/>
      <c r="C319" s="221" t="s">
        <v>471</v>
      </c>
      <c r="D319" s="221" t="s">
        <v>134</v>
      </c>
      <c r="E319" s="222" t="s">
        <v>472</v>
      </c>
      <c r="F319" s="223" t="s">
        <v>473</v>
      </c>
      <c r="G319" s="224" t="s">
        <v>149</v>
      </c>
      <c r="H319" s="225">
        <v>353.21600000000001</v>
      </c>
      <c r="I319" s="226"/>
      <c r="J319" s="227">
        <f>ROUND(I319*H319,2)</f>
        <v>0</v>
      </c>
      <c r="K319" s="223" t="s">
        <v>21</v>
      </c>
      <c r="L319" s="72"/>
      <c r="M319" s="228" t="s">
        <v>21</v>
      </c>
      <c r="N319" s="229" t="s">
        <v>43</v>
      </c>
      <c r="O319" s="47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AR319" s="24" t="s">
        <v>217</v>
      </c>
      <c r="AT319" s="24" t="s">
        <v>134</v>
      </c>
      <c r="AU319" s="24" t="s">
        <v>80</v>
      </c>
      <c r="AY319" s="24" t="s">
        <v>131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24" t="s">
        <v>80</v>
      </c>
      <c r="BK319" s="232">
        <f>ROUND(I319*H319,2)</f>
        <v>0</v>
      </c>
      <c r="BL319" s="24" t="s">
        <v>217</v>
      </c>
      <c r="BM319" s="24" t="s">
        <v>474</v>
      </c>
    </row>
    <row r="320" s="1" customFormat="1">
      <c r="B320" s="46"/>
      <c r="C320" s="74"/>
      <c r="D320" s="233" t="s">
        <v>140</v>
      </c>
      <c r="E320" s="74"/>
      <c r="F320" s="234" t="s">
        <v>475</v>
      </c>
      <c r="G320" s="74"/>
      <c r="H320" s="74"/>
      <c r="I320" s="191"/>
      <c r="J320" s="74"/>
      <c r="K320" s="74"/>
      <c r="L320" s="72"/>
      <c r="M320" s="235"/>
      <c r="N320" s="47"/>
      <c r="O320" s="47"/>
      <c r="P320" s="47"/>
      <c r="Q320" s="47"/>
      <c r="R320" s="47"/>
      <c r="S320" s="47"/>
      <c r="T320" s="95"/>
      <c r="AT320" s="24" t="s">
        <v>140</v>
      </c>
      <c r="AU320" s="24" t="s">
        <v>80</v>
      </c>
    </row>
    <row r="321" s="1" customFormat="1">
      <c r="B321" s="46"/>
      <c r="C321" s="74"/>
      <c r="D321" s="233" t="s">
        <v>268</v>
      </c>
      <c r="E321" s="74"/>
      <c r="F321" s="278" t="s">
        <v>476</v>
      </c>
      <c r="G321" s="74"/>
      <c r="H321" s="74"/>
      <c r="I321" s="191"/>
      <c r="J321" s="74"/>
      <c r="K321" s="74"/>
      <c r="L321" s="72"/>
      <c r="M321" s="235"/>
      <c r="N321" s="47"/>
      <c r="O321" s="47"/>
      <c r="P321" s="47"/>
      <c r="Q321" s="47"/>
      <c r="R321" s="47"/>
      <c r="S321" s="47"/>
      <c r="T321" s="95"/>
      <c r="AT321" s="24" t="s">
        <v>268</v>
      </c>
      <c r="AU321" s="24" t="s">
        <v>80</v>
      </c>
    </row>
    <row r="322" s="11" customFormat="1">
      <c r="B322" s="236"/>
      <c r="C322" s="237"/>
      <c r="D322" s="233" t="s">
        <v>142</v>
      </c>
      <c r="E322" s="238" t="s">
        <v>21</v>
      </c>
      <c r="F322" s="239" t="s">
        <v>337</v>
      </c>
      <c r="G322" s="237"/>
      <c r="H322" s="238" t="s">
        <v>21</v>
      </c>
      <c r="I322" s="240"/>
      <c r="J322" s="237"/>
      <c r="K322" s="237"/>
      <c r="L322" s="241"/>
      <c r="M322" s="242"/>
      <c r="N322" s="243"/>
      <c r="O322" s="243"/>
      <c r="P322" s="243"/>
      <c r="Q322" s="243"/>
      <c r="R322" s="243"/>
      <c r="S322" s="243"/>
      <c r="T322" s="244"/>
      <c r="AT322" s="245" t="s">
        <v>142</v>
      </c>
      <c r="AU322" s="245" t="s">
        <v>80</v>
      </c>
      <c r="AV322" s="11" t="s">
        <v>76</v>
      </c>
      <c r="AW322" s="11" t="s">
        <v>35</v>
      </c>
      <c r="AX322" s="11" t="s">
        <v>71</v>
      </c>
      <c r="AY322" s="245" t="s">
        <v>131</v>
      </c>
    </row>
    <row r="323" s="12" customFormat="1">
      <c r="B323" s="246"/>
      <c r="C323" s="247"/>
      <c r="D323" s="233" t="s">
        <v>142</v>
      </c>
      <c r="E323" s="248" t="s">
        <v>21</v>
      </c>
      <c r="F323" s="249" t="s">
        <v>338</v>
      </c>
      <c r="G323" s="247"/>
      <c r="H323" s="250">
        <v>355.39999999999998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AT323" s="256" t="s">
        <v>142</v>
      </c>
      <c r="AU323" s="256" t="s">
        <v>80</v>
      </c>
      <c r="AV323" s="12" t="s">
        <v>80</v>
      </c>
      <c r="AW323" s="12" t="s">
        <v>35</v>
      </c>
      <c r="AX323" s="12" t="s">
        <v>71</v>
      </c>
      <c r="AY323" s="256" t="s">
        <v>131</v>
      </c>
    </row>
    <row r="324" s="12" customFormat="1">
      <c r="B324" s="246"/>
      <c r="C324" s="247"/>
      <c r="D324" s="233" t="s">
        <v>142</v>
      </c>
      <c r="E324" s="248" t="s">
        <v>21</v>
      </c>
      <c r="F324" s="249" t="s">
        <v>477</v>
      </c>
      <c r="G324" s="247"/>
      <c r="H324" s="250">
        <v>-1.7709999999999999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AT324" s="256" t="s">
        <v>142</v>
      </c>
      <c r="AU324" s="256" t="s">
        <v>80</v>
      </c>
      <c r="AV324" s="12" t="s">
        <v>80</v>
      </c>
      <c r="AW324" s="12" t="s">
        <v>35</v>
      </c>
      <c r="AX324" s="12" t="s">
        <v>71</v>
      </c>
      <c r="AY324" s="256" t="s">
        <v>131</v>
      </c>
    </row>
    <row r="325" s="12" customFormat="1">
      <c r="B325" s="246"/>
      <c r="C325" s="247"/>
      <c r="D325" s="233" t="s">
        <v>142</v>
      </c>
      <c r="E325" s="248" t="s">
        <v>21</v>
      </c>
      <c r="F325" s="249" t="s">
        <v>478</v>
      </c>
      <c r="G325" s="247"/>
      <c r="H325" s="250">
        <v>-0.41299999999999998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AT325" s="256" t="s">
        <v>142</v>
      </c>
      <c r="AU325" s="256" t="s">
        <v>80</v>
      </c>
      <c r="AV325" s="12" t="s">
        <v>80</v>
      </c>
      <c r="AW325" s="12" t="s">
        <v>35</v>
      </c>
      <c r="AX325" s="12" t="s">
        <v>71</v>
      </c>
      <c r="AY325" s="256" t="s">
        <v>131</v>
      </c>
    </row>
    <row r="326" s="13" customFormat="1">
      <c r="B326" s="257"/>
      <c r="C326" s="258"/>
      <c r="D326" s="233" t="s">
        <v>142</v>
      </c>
      <c r="E326" s="259" t="s">
        <v>21</v>
      </c>
      <c r="F326" s="260" t="s">
        <v>174</v>
      </c>
      <c r="G326" s="258"/>
      <c r="H326" s="261">
        <v>353.21600000000001</v>
      </c>
      <c r="I326" s="262"/>
      <c r="J326" s="258"/>
      <c r="K326" s="258"/>
      <c r="L326" s="263"/>
      <c r="M326" s="264"/>
      <c r="N326" s="265"/>
      <c r="O326" s="265"/>
      <c r="P326" s="265"/>
      <c r="Q326" s="265"/>
      <c r="R326" s="265"/>
      <c r="S326" s="265"/>
      <c r="T326" s="266"/>
      <c r="AT326" s="267" t="s">
        <v>142</v>
      </c>
      <c r="AU326" s="267" t="s">
        <v>80</v>
      </c>
      <c r="AV326" s="13" t="s">
        <v>138</v>
      </c>
      <c r="AW326" s="13" t="s">
        <v>35</v>
      </c>
      <c r="AX326" s="13" t="s">
        <v>76</v>
      </c>
      <c r="AY326" s="267" t="s">
        <v>131</v>
      </c>
    </row>
    <row r="327" s="1" customFormat="1" ht="16.5" customHeight="1">
      <c r="B327" s="46"/>
      <c r="C327" s="221" t="s">
        <v>479</v>
      </c>
      <c r="D327" s="221" t="s">
        <v>134</v>
      </c>
      <c r="E327" s="222" t="s">
        <v>480</v>
      </c>
      <c r="F327" s="223" t="s">
        <v>481</v>
      </c>
      <c r="G327" s="224" t="s">
        <v>149</v>
      </c>
      <c r="H327" s="225">
        <v>353.21600000000001</v>
      </c>
      <c r="I327" s="226"/>
      <c r="J327" s="227">
        <f>ROUND(I327*H327,2)</f>
        <v>0</v>
      </c>
      <c r="K327" s="223" t="s">
        <v>150</v>
      </c>
      <c r="L327" s="72"/>
      <c r="M327" s="228" t="s">
        <v>21</v>
      </c>
      <c r="N327" s="229" t="s">
        <v>43</v>
      </c>
      <c r="O327" s="47"/>
      <c r="P327" s="230">
        <f>O327*H327</f>
        <v>0</v>
      </c>
      <c r="Q327" s="230">
        <v>0</v>
      </c>
      <c r="R327" s="230">
        <f>Q327*H327</f>
        <v>0</v>
      </c>
      <c r="S327" s="230">
        <v>0.066400000000000001</v>
      </c>
      <c r="T327" s="231">
        <f>S327*H327</f>
        <v>23.4535424</v>
      </c>
      <c r="AR327" s="24" t="s">
        <v>217</v>
      </c>
      <c r="AT327" s="24" t="s">
        <v>134</v>
      </c>
      <c r="AU327" s="24" t="s">
        <v>80</v>
      </c>
      <c r="AY327" s="24" t="s">
        <v>131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24" t="s">
        <v>80</v>
      </c>
      <c r="BK327" s="232">
        <f>ROUND(I327*H327,2)</f>
        <v>0</v>
      </c>
      <c r="BL327" s="24" t="s">
        <v>217</v>
      </c>
      <c r="BM327" s="24" t="s">
        <v>482</v>
      </c>
    </row>
    <row r="328" s="1" customFormat="1">
      <c r="B328" s="46"/>
      <c r="C328" s="74"/>
      <c r="D328" s="233" t="s">
        <v>140</v>
      </c>
      <c r="E328" s="74"/>
      <c r="F328" s="234" t="s">
        <v>483</v>
      </c>
      <c r="G328" s="74"/>
      <c r="H328" s="74"/>
      <c r="I328" s="191"/>
      <c r="J328" s="74"/>
      <c r="K328" s="74"/>
      <c r="L328" s="72"/>
      <c r="M328" s="235"/>
      <c r="N328" s="47"/>
      <c r="O328" s="47"/>
      <c r="P328" s="47"/>
      <c r="Q328" s="47"/>
      <c r="R328" s="47"/>
      <c r="S328" s="47"/>
      <c r="T328" s="95"/>
      <c r="AT328" s="24" t="s">
        <v>140</v>
      </c>
      <c r="AU328" s="24" t="s">
        <v>80</v>
      </c>
    </row>
    <row r="329" s="11" customFormat="1">
      <c r="B329" s="236"/>
      <c r="C329" s="237"/>
      <c r="D329" s="233" t="s">
        <v>142</v>
      </c>
      <c r="E329" s="238" t="s">
        <v>21</v>
      </c>
      <c r="F329" s="239" t="s">
        <v>337</v>
      </c>
      <c r="G329" s="237"/>
      <c r="H329" s="238" t="s">
        <v>21</v>
      </c>
      <c r="I329" s="240"/>
      <c r="J329" s="237"/>
      <c r="K329" s="237"/>
      <c r="L329" s="241"/>
      <c r="M329" s="242"/>
      <c r="N329" s="243"/>
      <c r="O329" s="243"/>
      <c r="P329" s="243"/>
      <c r="Q329" s="243"/>
      <c r="R329" s="243"/>
      <c r="S329" s="243"/>
      <c r="T329" s="244"/>
      <c r="AT329" s="245" t="s">
        <v>142</v>
      </c>
      <c r="AU329" s="245" t="s">
        <v>80</v>
      </c>
      <c r="AV329" s="11" t="s">
        <v>76</v>
      </c>
      <c r="AW329" s="11" t="s">
        <v>35</v>
      </c>
      <c r="AX329" s="11" t="s">
        <v>71</v>
      </c>
      <c r="AY329" s="245" t="s">
        <v>131</v>
      </c>
    </row>
    <row r="330" s="12" customFormat="1">
      <c r="B330" s="246"/>
      <c r="C330" s="247"/>
      <c r="D330" s="233" t="s">
        <v>142</v>
      </c>
      <c r="E330" s="248" t="s">
        <v>21</v>
      </c>
      <c r="F330" s="249" t="s">
        <v>338</v>
      </c>
      <c r="G330" s="247"/>
      <c r="H330" s="250">
        <v>355.39999999999998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AT330" s="256" t="s">
        <v>142</v>
      </c>
      <c r="AU330" s="256" t="s">
        <v>80</v>
      </c>
      <c r="AV330" s="12" t="s">
        <v>80</v>
      </c>
      <c r="AW330" s="12" t="s">
        <v>35</v>
      </c>
      <c r="AX330" s="12" t="s">
        <v>71</v>
      </c>
      <c r="AY330" s="256" t="s">
        <v>131</v>
      </c>
    </row>
    <row r="331" s="12" customFormat="1">
      <c r="B331" s="246"/>
      <c r="C331" s="247"/>
      <c r="D331" s="233" t="s">
        <v>142</v>
      </c>
      <c r="E331" s="248" t="s">
        <v>21</v>
      </c>
      <c r="F331" s="249" t="s">
        <v>477</v>
      </c>
      <c r="G331" s="247"/>
      <c r="H331" s="250">
        <v>-1.7709999999999999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AT331" s="256" t="s">
        <v>142</v>
      </c>
      <c r="AU331" s="256" t="s">
        <v>80</v>
      </c>
      <c r="AV331" s="12" t="s">
        <v>80</v>
      </c>
      <c r="AW331" s="12" t="s">
        <v>35</v>
      </c>
      <c r="AX331" s="12" t="s">
        <v>71</v>
      </c>
      <c r="AY331" s="256" t="s">
        <v>131</v>
      </c>
    </row>
    <row r="332" s="12" customFormat="1">
      <c r="B332" s="246"/>
      <c r="C332" s="247"/>
      <c r="D332" s="233" t="s">
        <v>142</v>
      </c>
      <c r="E332" s="248" t="s">
        <v>21</v>
      </c>
      <c r="F332" s="249" t="s">
        <v>478</v>
      </c>
      <c r="G332" s="247"/>
      <c r="H332" s="250">
        <v>-0.41299999999999998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AT332" s="256" t="s">
        <v>142</v>
      </c>
      <c r="AU332" s="256" t="s">
        <v>80</v>
      </c>
      <c r="AV332" s="12" t="s">
        <v>80</v>
      </c>
      <c r="AW332" s="12" t="s">
        <v>35</v>
      </c>
      <c r="AX332" s="12" t="s">
        <v>71</v>
      </c>
      <c r="AY332" s="256" t="s">
        <v>131</v>
      </c>
    </row>
    <row r="333" s="13" customFormat="1">
      <c r="B333" s="257"/>
      <c r="C333" s="258"/>
      <c r="D333" s="233" t="s">
        <v>142</v>
      </c>
      <c r="E333" s="259" t="s">
        <v>21</v>
      </c>
      <c r="F333" s="260" t="s">
        <v>174</v>
      </c>
      <c r="G333" s="258"/>
      <c r="H333" s="261">
        <v>353.21600000000001</v>
      </c>
      <c r="I333" s="262"/>
      <c r="J333" s="258"/>
      <c r="K333" s="258"/>
      <c r="L333" s="263"/>
      <c r="M333" s="264"/>
      <c r="N333" s="265"/>
      <c r="O333" s="265"/>
      <c r="P333" s="265"/>
      <c r="Q333" s="265"/>
      <c r="R333" s="265"/>
      <c r="S333" s="265"/>
      <c r="T333" s="266"/>
      <c r="AT333" s="267" t="s">
        <v>142</v>
      </c>
      <c r="AU333" s="267" t="s">
        <v>80</v>
      </c>
      <c r="AV333" s="13" t="s">
        <v>138</v>
      </c>
      <c r="AW333" s="13" t="s">
        <v>35</v>
      </c>
      <c r="AX333" s="13" t="s">
        <v>76</v>
      </c>
      <c r="AY333" s="267" t="s">
        <v>131</v>
      </c>
    </row>
    <row r="334" s="1" customFormat="1" ht="16.5" customHeight="1">
      <c r="B334" s="46"/>
      <c r="C334" s="221" t="s">
        <v>484</v>
      </c>
      <c r="D334" s="221" t="s">
        <v>134</v>
      </c>
      <c r="E334" s="222" t="s">
        <v>485</v>
      </c>
      <c r="F334" s="223" t="s">
        <v>486</v>
      </c>
      <c r="G334" s="224" t="s">
        <v>149</v>
      </c>
      <c r="H334" s="225">
        <v>353.21600000000001</v>
      </c>
      <c r="I334" s="226"/>
      <c r="J334" s="227">
        <f>ROUND(I334*H334,2)</f>
        <v>0</v>
      </c>
      <c r="K334" s="223" t="s">
        <v>150</v>
      </c>
      <c r="L334" s="72"/>
      <c r="M334" s="228" t="s">
        <v>21</v>
      </c>
      <c r="N334" s="229" t="s">
        <v>43</v>
      </c>
      <c r="O334" s="47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AR334" s="24" t="s">
        <v>217</v>
      </c>
      <c r="AT334" s="24" t="s">
        <v>134</v>
      </c>
      <c r="AU334" s="24" t="s">
        <v>80</v>
      </c>
      <c r="AY334" s="24" t="s">
        <v>131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24" t="s">
        <v>80</v>
      </c>
      <c r="BK334" s="232">
        <f>ROUND(I334*H334,2)</f>
        <v>0</v>
      </c>
      <c r="BL334" s="24" t="s">
        <v>217</v>
      </c>
      <c r="BM334" s="24" t="s">
        <v>487</v>
      </c>
    </row>
    <row r="335" s="1" customFormat="1">
      <c r="B335" s="46"/>
      <c r="C335" s="74"/>
      <c r="D335" s="233" t="s">
        <v>140</v>
      </c>
      <c r="E335" s="74"/>
      <c r="F335" s="234" t="s">
        <v>488</v>
      </c>
      <c r="G335" s="74"/>
      <c r="H335" s="74"/>
      <c r="I335" s="191"/>
      <c r="J335" s="74"/>
      <c r="K335" s="74"/>
      <c r="L335" s="72"/>
      <c r="M335" s="235"/>
      <c r="N335" s="47"/>
      <c r="O335" s="47"/>
      <c r="P335" s="47"/>
      <c r="Q335" s="47"/>
      <c r="R335" s="47"/>
      <c r="S335" s="47"/>
      <c r="T335" s="95"/>
      <c r="AT335" s="24" t="s">
        <v>140</v>
      </c>
      <c r="AU335" s="24" t="s">
        <v>80</v>
      </c>
    </row>
    <row r="336" s="11" customFormat="1">
      <c r="B336" s="236"/>
      <c r="C336" s="237"/>
      <c r="D336" s="233" t="s">
        <v>142</v>
      </c>
      <c r="E336" s="238" t="s">
        <v>21</v>
      </c>
      <c r="F336" s="239" t="s">
        <v>337</v>
      </c>
      <c r="G336" s="237"/>
      <c r="H336" s="238" t="s">
        <v>21</v>
      </c>
      <c r="I336" s="240"/>
      <c r="J336" s="237"/>
      <c r="K336" s="237"/>
      <c r="L336" s="241"/>
      <c r="M336" s="242"/>
      <c r="N336" s="243"/>
      <c r="O336" s="243"/>
      <c r="P336" s="243"/>
      <c r="Q336" s="243"/>
      <c r="R336" s="243"/>
      <c r="S336" s="243"/>
      <c r="T336" s="244"/>
      <c r="AT336" s="245" t="s">
        <v>142</v>
      </c>
      <c r="AU336" s="245" t="s">
        <v>80</v>
      </c>
      <c r="AV336" s="11" t="s">
        <v>76</v>
      </c>
      <c r="AW336" s="11" t="s">
        <v>35</v>
      </c>
      <c r="AX336" s="11" t="s">
        <v>71</v>
      </c>
      <c r="AY336" s="245" t="s">
        <v>131</v>
      </c>
    </row>
    <row r="337" s="12" customFormat="1">
      <c r="B337" s="246"/>
      <c r="C337" s="247"/>
      <c r="D337" s="233" t="s">
        <v>142</v>
      </c>
      <c r="E337" s="248" t="s">
        <v>21</v>
      </c>
      <c r="F337" s="249" t="s">
        <v>338</v>
      </c>
      <c r="G337" s="247"/>
      <c r="H337" s="250">
        <v>355.39999999999998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AT337" s="256" t="s">
        <v>142</v>
      </c>
      <c r="AU337" s="256" t="s">
        <v>80</v>
      </c>
      <c r="AV337" s="12" t="s">
        <v>80</v>
      </c>
      <c r="AW337" s="12" t="s">
        <v>35</v>
      </c>
      <c r="AX337" s="12" t="s">
        <v>71</v>
      </c>
      <c r="AY337" s="256" t="s">
        <v>131</v>
      </c>
    </row>
    <row r="338" s="12" customFormat="1">
      <c r="B338" s="246"/>
      <c r="C338" s="247"/>
      <c r="D338" s="233" t="s">
        <v>142</v>
      </c>
      <c r="E338" s="248" t="s">
        <v>21</v>
      </c>
      <c r="F338" s="249" t="s">
        <v>477</v>
      </c>
      <c r="G338" s="247"/>
      <c r="H338" s="250">
        <v>-1.7709999999999999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AT338" s="256" t="s">
        <v>142</v>
      </c>
      <c r="AU338" s="256" t="s">
        <v>80</v>
      </c>
      <c r="AV338" s="12" t="s">
        <v>80</v>
      </c>
      <c r="AW338" s="12" t="s">
        <v>35</v>
      </c>
      <c r="AX338" s="12" t="s">
        <v>71</v>
      </c>
      <c r="AY338" s="256" t="s">
        <v>131</v>
      </c>
    </row>
    <row r="339" s="12" customFormat="1">
      <c r="B339" s="246"/>
      <c r="C339" s="247"/>
      <c r="D339" s="233" t="s">
        <v>142</v>
      </c>
      <c r="E339" s="248" t="s">
        <v>21</v>
      </c>
      <c r="F339" s="249" t="s">
        <v>478</v>
      </c>
      <c r="G339" s="247"/>
      <c r="H339" s="250">
        <v>-0.41299999999999998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AT339" s="256" t="s">
        <v>142</v>
      </c>
      <c r="AU339" s="256" t="s">
        <v>80</v>
      </c>
      <c r="AV339" s="12" t="s">
        <v>80</v>
      </c>
      <c r="AW339" s="12" t="s">
        <v>35</v>
      </c>
      <c r="AX339" s="12" t="s">
        <v>71</v>
      </c>
      <c r="AY339" s="256" t="s">
        <v>131</v>
      </c>
    </row>
    <row r="340" s="13" customFormat="1">
      <c r="B340" s="257"/>
      <c r="C340" s="258"/>
      <c r="D340" s="233" t="s">
        <v>142</v>
      </c>
      <c r="E340" s="259" t="s">
        <v>21</v>
      </c>
      <c r="F340" s="260" t="s">
        <v>174</v>
      </c>
      <c r="G340" s="258"/>
      <c r="H340" s="261">
        <v>353.21600000000001</v>
      </c>
      <c r="I340" s="262"/>
      <c r="J340" s="258"/>
      <c r="K340" s="258"/>
      <c r="L340" s="263"/>
      <c r="M340" s="264"/>
      <c r="N340" s="265"/>
      <c r="O340" s="265"/>
      <c r="P340" s="265"/>
      <c r="Q340" s="265"/>
      <c r="R340" s="265"/>
      <c r="S340" s="265"/>
      <c r="T340" s="266"/>
      <c r="AT340" s="267" t="s">
        <v>142</v>
      </c>
      <c r="AU340" s="267" t="s">
        <v>80</v>
      </c>
      <c r="AV340" s="13" t="s">
        <v>138</v>
      </c>
      <c r="AW340" s="13" t="s">
        <v>35</v>
      </c>
      <c r="AX340" s="13" t="s">
        <v>76</v>
      </c>
      <c r="AY340" s="267" t="s">
        <v>131</v>
      </c>
    </row>
    <row r="341" s="1" customFormat="1" ht="25.5" customHeight="1">
      <c r="B341" s="46"/>
      <c r="C341" s="221" t="s">
        <v>489</v>
      </c>
      <c r="D341" s="221" t="s">
        <v>134</v>
      </c>
      <c r="E341" s="222" t="s">
        <v>490</v>
      </c>
      <c r="F341" s="223" t="s">
        <v>491</v>
      </c>
      <c r="G341" s="224" t="s">
        <v>390</v>
      </c>
      <c r="H341" s="225">
        <v>7</v>
      </c>
      <c r="I341" s="226"/>
      <c r="J341" s="227">
        <f>ROUND(I341*H341,2)</f>
        <v>0</v>
      </c>
      <c r="K341" s="223" t="s">
        <v>150</v>
      </c>
      <c r="L341" s="72"/>
      <c r="M341" s="228" t="s">
        <v>21</v>
      </c>
      <c r="N341" s="229" t="s">
        <v>43</v>
      </c>
      <c r="O341" s="47"/>
      <c r="P341" s="230">
        <f>O341*H341</f>
        <v>0</v>
      </c>
      <c r="Q341" s="230">
        <v>0</v>
      </c>
      <c r="R341" s="230">
        <f>Q341*H341</f>
        <v>0</v>
      </c>
      <c r="S341" s="230">
        <v>0</v>
      </c>
      <c r="T341" s="231">
        <f>S341*H341</f>
        <v>0</v>
      </c>
      <c r="AR341" s="24" t="s">
        <v>217</v>
      </c>
      <c r="AT341" s="24" t="s">
        <v>134</v>
      </c>
      <c r="AU341" s="24" t="s">
        <v>80</v>
      </c>
      <c r="AY341" s="24" t="s">
        <v>131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24" t="s">
        <v>80</v>
      </c>
      <c r="BK341" s="232">
        <f>ROUND(I341*H341,2)</f>
        <v>0</v>
      </c>
      <c r="BL341" s="24" t="s">
        <v>217</v>
      </c>
      <c r="BM341" s="24" t="s">
        <v>492</v>
      </c>
    </row>
    <row r="342" s="1" customFormat="1">
      <c r="B342" s="46"/>
      <c r="C342" s="74"/>
      <c r="D342" s="233" t="s">
        <v>140</v>
      </c>
      <c r="E342" s="74"/>
      <c r="F342" s="234" t="s">
        <v>493</v>
      </c>
      <c r="G342" s="74"/>
      <c r="H342" s="74"/>
      <c r="I342" s="191"/>
      <c r="J342" s="74"/>
      <c r="K342" s="74"/>
      <c r="L342" s="72"/>
      <c r="M342" s="235"/>
      <c r="N342" s="47"/>
      <c r="O342" s="47"/>
      <c r="P342" s="47"/>
      <c r="Q342" s="47"/>
      <c r="R342" s="47"/>
      <c r="S342" s="47"/>
      <c r="T342" s="95"/>
      <c r="AT342" s="24" t="s">
        <v>140</v>
      </c>
      <c r="AU342" s="24" t="s">
        <v>80</v>
      </c>
    </row>
    <row r="343" s="1" customFormat="1" ht="25.5" customHeight="1">
      <c r="B343" s="46"/>
      <c r="C343" s="268" t="s">
        <v>494</v>
      </c>
      <c r="D343" s="268" t="s">
        <v>251</v>
      </c>
      <c r="E343" s="269" t="s">
        <v>495</v>
      </c>
      <c r="F343" s="270" t="s">
        <v>496</v>
      </c>
      <c r="G343" s="271" t="s">
        <v>390</v>
      </c>
      <c r="H343" s="272">
        <v>7</v>
      </c>
      <c r="I343" s="273"/>
      <c r="J343" s="274">
        <f>ROUND(I343*H343,2)</f>
        <v>0</v>
      </c>
      <c r="K343" s="270" t="s">
        <v>150</v>
      </c>
      <c r="L343" s="275"/>
      <c r="M343" s="276" t="s">
        <v>21</v>
      </c>
      <c r="N343" s="277" t="s">
        <v>43</v>
      </c>
      <c r="O343" s="47"/>
      <c r="P343" s="230">
        <f>O343*H343</f>
        <v>0</v>
      </c>
      <c r="Q343" s="230">
        <v>0.010500000000000001</v>
      </c>
      <c r="R343" s="230">
        <f>Q343*H343</f>
        <v>0.07350000000000001</v>
      </c>
      <c r="S343" s="230">
        <v>0</v>
      </c>
      <c r="T343" s="231">
        <f>S343*H343</f>
        <v>0</v>
      </c>
      <c r="AR343" s="24" t="s">
        <v>254</v>
      </c>
      <c r="AT343" s="24" t="s">
        <v>251</v>
      </c>
      <c r="AU343" s="24" t="s">
        <v>80</v>
      </c>
      <c r="AY343" s="24" t="s">
        <v>131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24" t="s">
        <v>80</v>
      </c>
      <c r="BK343" s="232">
        <f>ROUND(I343*H343,2)</f>
        <v>0</v>
      </c>
      <c r="BL343" s="24" t="s">
        <v>217</v>
      </c>
      <c r="BM343" s="24" t="s">
        <v>497</v>
      </c>
    </row>
    <row r="344" s="1" customFormat="1">
      <c r="B344" s="46"/>
      <c r="C344" s="74"/>
      <c r="D344" s="233" t="s">
        <v>140</v>
      </c>
      <c r="E344" s="74"/>
      <c r="F344" s="234" t="s">
        <v>496</v>
      </c>
      <c r="G344" s="74"/>
      <c r="H344" s="74"/>
      <c r="I344" s="191"/>
      <c r="J344" s="74"/>
      <c r="K344" s="74"/>
      <c r="L344" s="72"/>
      <c r="M344" s="235"/>
      <c r="N344" s="47"/>
      <c r="O344" s="47"/>
      <c r="P344" s="47"/>
      <c r="Q344" s="47"/>
      <c r="R344" s="47"/>
      <c r="S344" s="47"/>
      <c r="T344" s="95"/>
      <c r="AT344" s="24" t="s">
        <v>140</v>
      </c>
      <c r="AU344" s="24" t="s">
        <v>80</v>
      </c>
    </row>
    <row r="345" s="1" customFormat="1" ht="16.5" customHeight="1">
      <c r="B345" s="46"/>
      <c r="C345" s="221" t="s">
        <v>498</v>
      </c>
      <c r="D345" s="221" t="s">
        <v>134</v>
      </c>
      <c r="E345" s="222" t="s">
        <v>499</v>
      </c>
      <c r="F345" s="223" t="s">
        <v>500</v>
      </c>
      <c r="G345" s="224" t="s">
        <v>390</v>
      </c>
      <c r="H345" s="225">
        <v>21</v>
      </c>
      <c r="I345" s="226"/>
      <c r="J345" s="227">
        <f>ROUND(I345*H345,2)</f>
        <v>0</v>
      </c>
      <c r="K345" s="223" t="s">
        <v>150</v>
      </c>
      <c r="L345" s="72"/>
      <c r="M345" s="228" t="s">
        <v>21</v>
      </c>
      <c r="N345" s="229" t="s">
        <v>43</v>
      </c>
      <c r="O345" s="47"/>
      <c r="P345" s="230">
        <f>O345*H345</f>
        <v>0</v>
      </c>
      <c r="Q345" s="230">
        <v>0</v>
      </c>
      <c r="R345" s="230">
        <f>Q345*H345</f>
        <v>0</v>
      </c>
      <c r="S345" s="230">
        <v>0</v>
      </c>
      <c r="T345" s="231">
        <f>S345*H345</f>
        <v>0</v>
      </c>
      <c r="AR345" s="24" t="s">
        <v>217</v>
      </c>
      <c r="AT345" s="24" t="s">
        <v>134</v>
      </c>
      <c r="AU345" s="24" t="s">
        <v>80</v>
      </c>
      <c r="AY345" s="24" t="s">
        <v>131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24" t="s">
        <v>80</v>
      </c>
      <c r="BK345" s="232">
        <f>ROUND(I345*H345,2)</f>
        <v>0</v>
      </c>
      <c r="BL345" s="24" t="s">
        <v>217</v>
      </c>
      <c r="BM345" s="24" t="s">
        <v>501</v>
      </c>
    </row>
    <row r="346" s="1" customFormat="1">
      <c r="B346" s="46"/>
      <c r="C346" s="74"/>
      <c r="D346" s="233" t="s">
        <v>140</v>
      </c>
      <c r="E346" s="74"/>
      <c r="F346" s="234" t="s">
        <v>502</v>
      </c>
      <c r="G346" s="74"/>
      <c r="H346" s="74"/>
      <c r="I346" s="191"/>
      <c r="J346" s="74"/>
      <c r="K346" s="74"/>
      <c r="L346" s="72"/>
      <c r="M346" s="235"/>
      <c r="N346" s="47"/>
      <c r="O346" s="47"/>
      <c r="P346" s="47"/>
      <c r="Q346" s="47"/>
      <c r="R346" s="47"/>
      <c r="S346" s="47"/>
      <c r="T346" s="95"/>
      <c r="AT346" s="24" t="s">
        <v>140</v>
      </c>
      <c r="AU346" s="24" t="s">
        <v>80</v>
      </c>
    </row>
    <row r="347" s="1" customFormat="1" ht="16.5" customHeight="1">
      <c r="B347" s="46"/>
      <c r="C347" s="221" t="s">
        <v>503</v>
      </c>
      <c r="D347" s="221" t="s">
        <v>134</v>
      </c>
      <c r="E347" s="222" t="s">
        <v>504</v>
      </c>
      <c r="F347" s="223" t="s">
        <v>505</v>
      </c>
      <c r="G347" s="224" t="s">
        <v>214</v>
      </c>
      <c r="H347" s="225">
        <v>14</v>
      </c>
      <c r="I347" s="226"/>
      <c r="J347" s="227">
        <f>ROUND(I347*H347,2)</f>
        <v>0</v>
      </c>
      <c r="K347" s="223" t="s">
        <v>150</v>
      </c>
      <c r="L347" s="72"/>
      <c r="M347" s="228" t="s">
        <v>21</v>
      </c>
      <c r="N347" s="229" t="s">
        <v>43</v>
      </c>
      <c r="O347" s="47"/>
      <c r="P347" s="230">
        <f>O347*H347</f>
        <v>0</v>
      </c>
      <c r="Q347" s="230">
        <v>0</v>
      </c>
      <c r="R347" s="230">
        <f>Q347*H347</f>
        <v>0</v>
      </c>
      <c r="S347" s="230">
        <v>0</v>
      </c>
      <c r="T347" s="231">
        <f>S347*H347</f>
        <v>0</v>
      </c>
      <c r="AR347" s="24" t="s">
        <v>217</v>
      </c>
      <c r="AT347" s="24" t="s">
        <v>134</v>
      </c>
      <c r="AU347" s="24" t="s">
        <v>80</v>
      </c>
      <c r="AY347" s="24" t="s">
        <v>131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24" t="s">
        <v>80</v>
      </c>
      <c r="BK347" s="232">
        <f>ROUND(I347*H347,2)</f>
        <v>0</v>
      </c>
      <c r="BL347" s="24" t="s">
        <v>217</v>
      </c>
      <c r="BM347" s="24" t="s">
        <v>506</v>
      </c>
    </row>
    <row r="348" s="1" customFormat="1">
      <c r="B348" s="46"/>
      <c r="C348" s="74"/>
      <c r="D348" s="233" t="s">
        <v>140</v>
      </c>
      <c r="E348" s="74"/>
      <c r="F348" s="234" t="s">
        <v>507</v>
      </c>
      <c r="G348" s="74"/>
      <c r="H348" s="74"/>
      <c r="I348" s="191"/>
      <c r="J348" s="74"/>
      <c r="K348" s="74"/>
      <c r="L348" s="72"/>
      <c r="M348" s="235"/>
      <c r="N348" s="47"/>
      <c r="O348" s="47"/>
      <c r="P348" s="47"/>
      <c r="Q348" s="47"/>
      <c r="R348" s="47"/>
      <c r="S348" s="47"/>
      <c r="T348" s="95"/>
      <c r="AT348" s="24" t="s">
        <v>140</v>
      </c>
      <c r="AU348" s="24" t="s">
        <v>80</v>
      </c>
    </row>
    <row r="349" s="12" customFormat="1">
      <c r="B349" s="246"/>
      <c r="C349" s="247"/>
      <c r="D349" s="233" t="s">
        <v>142</v>
      </c>
      <c r="E349" s="248" t="s">
        <v>21</v>
      </c>
      <c r="F349" s="249" t="s">
        <v>411</v>
      </c>
      <c r="G349" s="247"/>
      <c r="H349" s="250">
        <v>14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AT349" s="256" t="s">
        <v>142</v>
      </c>
      <c r="AU349" s="256" t="s">
        <v>80</v>
      </c>
      <c r="AV349" s="12" t="s">
        <v>80</v>
      </c>
      <c r="AW349" s="12" t="s">
        <v>35</v>
      </c>
      <c r="AX349" s="12" t="s">
        <v>76</v>
      </c>
      <c r="AY349" s="256" t="s">
        <v>131</v>
      </c>
    </row>
    <row r="350" s="1" customFormat="1" ht="16.5" customHeight="1">
      <c r="B350" s="46"/>
      <c r="C350" s="268" t="s">
        <v>508</v>
      </c>
      <c r="D350" s="268" t="s">
        <v>251</v>
      </c>
      <c r="E350" s="269" t="s">
        <v>509</v>
      </c>
      <c r="F350" s="270" t="s">
        <v>510</v>
      </c>
      <c r="G350" s="271" t="s">
        <v>390</v>
      </c>
      <c r="H350" s="272">
        <v>7</v>
      </c>
      <c r="I350" s="273"/>
      <c r="J350" s="274">
        <f>ROUND(I350*H350,2)</f>
        <v>0</v>
      </c>
      <c r="K350" s="270" t="s">
        <v>150</v>
      </c>
      <c r="L350" s="275"/>
      <c r="M350" s="276" t="s">
        <v>21</v>
      </c>
      <c r="N350" s="277" t="s">
        <v>43</v>
      </c>
      <c r="O350" s="47"/>
      <c r="P350" s="230">
        <f>O350*H350</f>
        <v>0</v>
      </c>
      <c r="Q350" s="230">
        <v>0.0025000000000000001</v>
      </c>
      <c r="R350" s="230">
        <f>Q350*H350</f>
        <v>0.017500000000000002</v>
      </c>
      <c r="S350" s="230">
        <v>0</v>
      </c>
      <c r="T350" s="231">
        <f>S350*H350</f>
        <v>0</v>
      </c>
      <c r="AR350" s="24" t="s">
        <v>254</v>
      </c>
      <c r="AT350" s="24" t="s">
        <v>251</v>
      </c>
      <c r="AU350" s="24" t="s">
        <v>80</v>
      </c>
      <c r="AY350" s="24" t="s">
        <v>131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24" t="s">
        <v>80</v>
      </c>
      <c r="BK350" s="232">
        <f>ROUND(I350*H350,2)</f>
        <v>0</v>
      </c>
      <c r="BL350" s="24" t="s">
        <v>217</v>
      </c>
      <c r="BM350" s="24" t="s">
        <v>511</v>
      </c>
    </row>
    <row r="351" s="1" customFormat="1">
      <c r="B351" s="46"/>
      <c r="C351" s="74"/>
      <c r="D351" s="233" t="s">
        <v>140</v>
      </c>
      <c r="E351" s="74"/>
      <c r="F351" s="234" t="s">
        <v>510</v>
      </c>
      <c r="G351" s="74"/>
      <c r="H351" s="74"/>
      <c r="I351" s="191"/>
      <c r="J351" s="74"/>
      <c r="K351" s="74"/>
      <c r="L351" s="72"/>
      <c r="M351" s="235"/>
      <c r="N351" s="47"/>
      <c r="O351" s="47"/>
      <c r="P351" s="47"/>
      <c r="Q351" s="47"/>
      <c r="R351" s="47"/>
      <c r="S351" s="47"/>
      <c r="T351" s="95"/>
      <c r="AT351" s="24" t="s">
        <v>140</v>
      </c>
      <c r="AU351" s="24" t="s">
        <v>80</v>
      </c>
    </row>
    <row r="352" s="1" customFormat="1" ht="25.5" customHeight="1">
      <c r="B352" s="46"/>
      <c r="C352" s="221" t="s">
        <v>512</v>
      </c>
      <c r="D352" s="221" t="s">
        <v>134</v>
      </c>
      <c r="E352" s="222" t="s">
        <v>513</v>
      </c>
      <c r="F352" s="223" t="s">
        <v>514</v>
      </c>
      <c r="G352" s="224" t="s">
        <v>149</v>
      </c>
      <c r="H352" s="225">
        <v>353.21600000000001</v>
      </c>
      <c r="I352" s="226"/>
      <c r="J352" s="227">
        <f>ROUND(I352*H352,2)</f>
        <v>0</v>
      </c>
      <c r="K352" s="223" t="s">
        <v>150</v>
      </c>
      <c r="L352" s="72"/>
      <c r="M352" s="228" t="s">
        <v>21</v>
      </c>
      <c r="N352" s="229" t="s">
        <v>43</v>
      </c>
      <c r="O352" s="47"/>
      <c r="P352" s="230">
        <f>O352*H352</f>
        <v>0</v>
      </c>
      <c r="Q352" s="230">
        <v>0</v>
      </c>
      <c r="R352" s="230">
        <f>Q352*H352</f>
        <v>0</v>
      </c>
      <c r="S352" s="230">
        <v>0</v>
      </c>
      <c r="T352" s="231">
        <f>S352*H352</f>
        <v>0</v>
      </c>
      <c r="AR352" s="24" t="s">
        <v>217</v>
      </c>
      <c r="AT352" s="24" t="s">
        <v>134</v>
      </c>
      <c r="AU352" s="24" t="s">
        <v>80</v>
      </c>
      <c r="AY352" s="24" t="s">
        <v>131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24" t="s">
        <v>80</v>
      </c>
      <c r="BK352" s="232">
        <f>ROUND(I352*H352,2)</f>
        <v>0</v>
      </c>
      <c r="BL352" s="24" t="s">
        <v>217</v>
      </c>
      <c r="BM352" s="24" t="s">
        <v>515</v>
      </c>
    </row>
    <row r="353" s="1" customFormat="1">
      <c r="B353" s="46"/>
      <c r="C353" s="74"/>
      <c r="D353" s="233" t="s">
        <v>140</v>
      </c>
      <c r="E353" s="74"/>
      <c r="F353" s="234" t="s">
        <v>516</v>
      </c>
      <c r="G353" s="74"/>
      <c r="H353" s="74"/>
      <c r="I353" s="191"/>
      <c r="J353" s="74"/>
      <c r="K353" s="74"/>
      <c r="L353" s="72"/>
      <c r="M353" s="235"/>
      <c r="N353" s="47"/>
      <c r="O353" s="47"/>
      <c r="P353" s="47"/>
      <c r="Q353" s="47"/>
      <c r="R353" s="47"/>
      <c r="S353" s="47"/>
      <c r="T353" s="95"/>
      <c r="AT353" s="24" t="s">
        <v>140</v>
      </c>
      <c r="AU353" s="24" t="s">
        <v>80</v>
      </c>
    </row>
    <row r="354" s="11" customFormat="1">
      <c r="B354" s="236"/>
      <c r="C354" s="237"/>
      <c r="D354" s="233" t="s">
        <v>142</v>
      </c>
      <c r="E354" s="238" t="s">
        <v>21</v>
      </c>
      <c r="F354" s="239" t="s">
        <v>337</v>
      </c>
      <c r="G354" s="237"/>
      <c r="H354" s="238" t="s">
        <v>21</v>
      </c>
      <c r="I354" s="240"/>
      <c r="J354" s="237"/>
      <c r="K354" s="237"/>
      <c r="L354" s="241"/>
      <c r="M354" s="242"/>
      <c r="N354" s="243"/>
      <c r="O354" s="243"/>
      <c r="P354" s="243"/>
      <c r="Q354" s="243"/>
      <c r="R354" s="243"/>
      <c r="S354" s="243"/>
      <c r="T354" s="244"/>
      <c r="AT354" s="245" t="s">
        <v>142</v>
      </c>
      <c r="AU354" s="245" t="s">
        <v>80</v>
      </c>
      <c r="AV354" s="11" t="s">
        <v>76</v>
      </c>
      <c r="AW354" s="11" t="s">
        <v>35</v>
      </c>
      <c r="AX354" s="11" t="s">
        <v>71</v>
      </c>
      <c r="AY354" s="245" t="s">
        <v>131</v>
      </c>
    </row>
    <row r="355" s="12" customFormat="1">
      <c r="B355" s="246"/>
      <c r="C355" s="247"/>
      <c r="D355" s="233" t="s">
        <v>142</v>
      </c>
      <c r="E355" s="248" t="s">
        <v>21</v>
      </c>
      <c r="F355" s="249" t="s">
        <v>338</v>
      </c>
      <c r="G355" s="247"/>
      <c r="H355" s="250">
        <v>355.39999999999998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AT355" s="256" t="s">
        <v>142</v>
      </c>
      <c r="AU355" s="256" t="s">
        <v>80</v>
      </c>
      <c r="AV355" s="12" t="s">
        <v>80</v>
      </c>
      <c r="AW355" s="12" t="s">
        <v>35</v>
      </c>
      <c r="AX355" s="12" t="s">
        <v>71</v>
      </c>
      <c r="AY355" s="256" t="s">
        <v>131</v>
      </c>
    </row>
    <row r="356" s="12" customFormat="1">
      <c r="B356" s="246"/>
      <c r="C356" s="247"/>
      <c r="D356" s="233" t="s">
        <v>142</v>
      </c>
      <c r="E356" s="248" t="s">
        <v>21</v>
      </c>
      <c r="F356" s="249" t="s">
        <v>477</v>
      </c>
      <c r="G356" s="247"/>
      <c r="H356" s="250">
        <v>-1.7709999999999999</v>
      </c>
      <c r="I356" s="251"/>
      <c r="J356" s="247"/>
      <c r="K356" s="247"/>
      <c r="L356" s="252"/>
      <c r="M356" s="253"/>
      <c r="N356" s="254"/>
      <c r="O356" s="254"/>
      <c r="P356" s="254"/>
      <c r="Q356" s="254"/>
      <c r="R356" s="254"/>
      <c r="S356" s="254"/>
      <c r="T356" s="255"/>
      <c r="AT356" s="256" t="s">
        <v>142</v>
      </c>
      <c r="AU356" s="256" t="s">
        <v>80</v>
      </c>
      <c r="AV356" s="12" t="s">
        <v>80</v>
      </c>
      <c r="AW356" s="12" t="s">
        <v>35</v>
      </c>
      <c r="AX356" s="12" t="s">
        <v>71</v>
      </c>
      <c r="AY356" s="256" t="s">
        <v>131</v>
      </c>
    </row>
    <row r="357" s="12" customFormat="1">
      <c r="B357" s="246"/>
      <c r="C357" s="247"/>
      <c r="D357" s="233" t="s">
        <v>142</v>
      </c>
      <c r="E357" s="248" t="s">
        <v>21</v>
      </c>
      <c r="F357" s="249" t="s">
        <v>478</v>
      </c>
      <c r="G357" s="247"/>
      <c r="H357" s="250">
        <v>-0.41299999999999998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AT357" s="256" t="s">
        <v>142</v>
      </c>
      <c r="AU357" s="256" t="s">
        <v>80</v>
      </c>
      <c r="AV357" s="12" t="s">
        <v>80</v>
      </c>
      <c r="AW357" s="12" t="s">
        <v>35</v>
      </c>
      <c r="AX357" s="12" t="s">
        <v>71</v>
      </c>
      <c r="AY357" s="256" t="s">
        <v>131</v>
      </c>
    </row>
    <row r="358" s="13" customFormat="1">
      <c r="B358" s="257"/>
      <c r="C358" s="258"/>
      <c r="D358" s="233" t="s">
        <v>142</v>
      </c>
      <c r="E358" s="259" t="s">
        <v>21</v>
      </c>
      <c r="F358" s="260" t="s">
        <v>174</v>
      </c>
      <c r="G358" s="258"/>
      <c r="H358" s="261">
        <v>353.21600000000001</v>
      </c>
      <c r="I358" s="262"/>
      <c r="J358" s="258"/>
      <c r="K358" s="258"/>
      <c r="L358" s="263"/>
      <c r="M358" s="264"/>
      <c r="N358" s="265"/>
      <c r="O358" s="265"/>
      <c r="P358" s="265"/>
      <c r="Q358" s="265"/>
      <c r="R358" s="265"/>
      <c r="S358" s="265"/>
      <c r="T358" s="266"/>
      <c r="AT358" s="267" t="s">
        <v>142</v>
      </c>
      <c r="AU358" s="267" t="s">
        <v>80</v>
      </c>
      <c r="AV358" s="13" t="s">
        <v>138</v>
      </c>
      <c r="AW358" s="13" t="s">
        <v>35</v>
      </c>
      <c r="AX358" s="13" t="s">
        <v>76</v>
      </c>
      <c r="AY358" s="267" t="s">
        <v>131</v>
      </c>
    </row>
    <row r="359" s="1" customFormat="1" ht="16.5" customHeight="1">
      <c r="B359" s="46"/>
      <c r="C359" s="268" t="s">
        <v>517</v>
      </c>
      <c r="D359" s="268" t="s">
        <v>251</v>
      </c>
      <c r="E359" s="269" t="s">
        <v>518</v>
      </c>
      <c r="F359" s="270" t="s">
        <v>519</v>
      </c>
      <c r="G359" s="271" t="s">
        <v>149</v>
      </c>
      <c r="H359" s="272">
        <v>388.53800000000001</v>
      </c>
      <c r="I359" s="273"/>
      <c r="J359" s="274">
        <f>ROUND(I359*H359,2)</f>
        <v>0</v>
      </c>
      <c r="K359" s="270" t="s">
        <v>150</v>
      </c>
      <c r="L359" s="275"/>
      <c r="M359" s="276" t="s">
        <v>21</v>
      </c>
      <c r="N359" s="277" t="s">
        <v>43</v>
      </c>
      <c r="O359" s="47"/>
      <c r="P359" s="230">
        <f>O359*H359</f>
        <v>0</v>
      </c>
      <c r="Q359" s="230">
        <v>0.0025000000000000001</v>
      </c>
      <c r="R359" s="230">
        <f>Q359*H359</f>
        <v>0.97134500000000001</v>
      </c>
      <c r="S359" s="230">
        <v>0</v>
      </c>
      <c r="T359" s="231">
        <f>S359*H359</f>
        <v>0</v>
      </c>
      <c r="AR359" s="24" t="s">
        <v>254</v>
      </c>
      <c r="AT359" s="24" t="s">
        <v>251</v>
      </c>
      <c r="AU359" s="24" t="s">
        <v>80</v>
      </c>
      <c r="AY359" s="24" t="s">
        <v>131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24" t="s">
        <v>80</v>
      </c>
      <c r="BK359" s="232">
        <f>ROUND(I359*H359,2)</f>
        <v>0</v>
      </c>
      <c r="BL359" s="24" t="s">
        <v>217</v>
      </c>
      <c r="BM359" s="24" t="s">
        <v>520</v>
      </c>
    </row>
    <row r="360" s="1" customFormat="1">
      <c r="B360" s="46"/>
      <c r="C360" s="74"/>
      <c r="D360" s="233" t="s">
        <v>140</v>
      </c>
      <c r="E360" s="74"/>
      <c r="F360" s="234" t="s">
        <v>521</v>
      </c>
      <c r="G360" s="74"/>
      <c r="H360" s="74"/>
      <c r="I360" s="191"/>
      <c r="J360" s="74"/>
      <c r="K360" s="74"/>
      <c r="L360" s="72"/>
      <c r="M360" s="235"/>
      <c r="N360" s="47"/>
      <c r="O360" s="47"/>
      <c r="P360" s="47"/>
      <c r="Q360" s="47"/>
      <c r="R360" s="47"/>
      <c r="S360" s="47"/>
      <c r="T360" s="95"/>
      <c r="AT360" s="24" t="s">
        <v>140</v>
      </c>
      <c r="AU360" s="24" t="s">
        <v>80</v>
      </c>
    </row>
    <row r="361" s="1" customFormat="1">
      <c r="B361" s="46"/>
      <c r="C361" s="74"/>
      <c r="D361" s="233" t="s">
        <v>268</v>
      </c>
      <c r="E361" s="74"/>
      <c r="F361" s="278" t="s">
        <v>522</v>
      </c>
      <c r="G361" s="74"/>
      <c r="H361" s="74"/>
      <c r="I361" s="191"/>
      <c r="J361" s="74"/>
      <c r="K361" s="74"/>
      <c r="L361" s="72"/>
      <c r="M361" s="235"/>
      <c r="N361" s="47"/>
      <c r="O361" s="47"/>
      <c r="P361" s="47"/>
      <c r="Q361" s="47"/>
      <c r="R361" s="47"/>
      <c r="S361" s="47"/>
      <c r="T361" s="95"/>
      <c r="AT361" s="24" t="s">
        <v>268</v>
      </c>
      <c r="AU361" s="24" t="s">
        <v>80</v>
      </c>
    </row>
    <row r="362" s="12" customFormat="1">
      <c r="B362" s="246"/>
      <c r="C362" s="247"/>
      <c r="D362" s="233" t="s">
        <v>142</v>
      </c>
      <c r="E362" s="247"/>
      <c r="F362" s="249" t="s">
        <v>523</v>
      </c>
      <c r="G362" s="247"/>
      <c r="H362" s="250">
        <v>388.53800000000001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AT362" s="256" t="s">
        <v>142</v>
      </c>
      <c r="AU362" s="256" t="s">
        <v>80</v>
      </c>
      <c r="AV362" s="12" t="s">
        <v>80</v>
      </c>
      <c r="AW362" s="12" t="s">
        <v>6</v>
      </c>
      <c r="AX362" s="12" t="s">
        <v>76</v>
      </c>
      <c r="AY362" s="256" t="s">
        <v>131</v>
      </c>
    </row>
    <row r="363" s="1" customFormat="1" ht="16.5" customHeight="1">
      <c r="B363" s="46"/>
      <c r="C363" s="221" t="s">
        <v>524</v>
      </c>
      <c r="D363" s="221" t="s">
        <v>134</v>
      </c>
      <c r="E363" s="222" t="s">
        <v>525</v>
      </c>
      <c r="F363" s="223" t="s">
        <v>526</v>
      </c>
      <c r="G363" s="224" t="s">
        <v>149</v>
      </c>
      <c r="H363" s="225">
        <v>353.21600000000001</v>
      </c>
      <c r="I363" s="226"/>
      <c r="J363" s="227">
        <f>ROUND(I363*H363,2)</f>
        <v>0</v>
      </c>
      <c r="K363" s="223" t="s">
        <v>150</v>
      </c>
      <c r="L363" s="72"/>
      <c r="M363" s="228" t="s">
        <v>21</v>
      </c>
      <c r="N363" s="229" t="s">
        <v>43</v>
      </c>
      <c r="O363" s="47"/>
      <c r="P363" s="230">
        <f>O363*H363</f>
        <v>0</v>
      </c>
      <c r="Q363" s="230">
        <v>0</v>
      </c>
      <c r="R363" s="230">
        <f>Q363*H363</f>
        <v>0</v>
      </c>
      <c r="S363" s="230">
        <v>0</v>
      </c>
      <c r="T363" s="231">
        <f>S363*H363</f>
        <v>0</v>
      </c>
      <c r="AR363" s="24" t="s">
        <v>217</v>
      </c>
      <c r="AT363" s="24" t="s">
        <v>134</v>
      </c>
      <c r="AU363" s="24" t="s">
        <v>80</v>
      </c>
      <c r="AY363" s="24" t="s">
        <v>131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24" t="s">
        <v>80</v>
      </c>
      <c r="BK363" s="232">
        <f>ROUND(I363*H363,2)</f>
        <v>0</v>
      </c>
      <c r="BL363" s="24" t="s">
        <v>217</v>
      </c>
      <c r="BM363" s="24" t="s">
        <v>527</v>
      </c>
    </row>
    <row r="364" s="1" customFormat="1">
      <c r="B364" s="46"/>
      <c r="C364" s="74"/>
      <c r="D364" s="233" t="s">
        <v>140</v>
      </c>
      <c r="E364" s="74"/>
      <c r="F364" s="234" t="s">
        <v>528</v>
      </c>
      <c r="G364" s="74"/>
      <c r="H364" s="74"/>
      <c r="I364" s="191"/>
      <c r="J364" s="74"/>
      <c r="K364" s="74"/>
      <c r="L364" s="72"/>
      <c r="M364" s="235"/>
      <c r="N364" s="47"/>
      <c r="O364" s="47"/>
      <c r="P364" s="47"/>
      <c r="Q364" s="47"/>
      <c r="R364" s="47"/>
      <c r="S364" s="47"/>
      <c r="T364" s="95"/>
      <c r="AT364" s="24" t="s">
        <v>140</v>
      </c>
      <c r="AU364" s="24" t="s">
        <v>80</v>
      </c>
    </row>
    <row r="365" s="11" customFormat="1">
      <c r="B365" s="236"/>
      <c r="C365" s="237"/>
      <c r="D365" s="233" t="s">
        <v>142</v>
      </c>
      <c r="E365" s="238" t="s">
        <v>21</v>
      </c>
      <c r="F365" s="239" t="s">
        <v>337</v>
      </c>
      <c r="G365" s="237"/>
      <c r="H365" s="238" t="s">
        <v>21</v>
      </c>
      <c r="I365" s="240"/>
      <c r="J365" s="237"/>
      <c r="K365" s="237"/>
      <c r="L365" s="241"/>
      <c r="M365" s="242"/>
      <c r="N365" s="243"/>
      <c r="O365" s="243"/>
      <c r="P365" s="243"/>
      <c r="Q365" s="243"/>
      <c r="R365" s="243"/>
      <c r="S365" s="243"/>
      <c r="T365" s="244"/>
      <c r="AT365" s="245" t="s">
        <v>142</v>
      </c>
      <c r="AU365" s="245" t="s">
        <v>80</v>
      </c>
      <c r="AV365" s="11" t="s">
        <v>76</v>
      </c>
      <c r="AW365" s="11" t="s">
        <v>35</v>
      </c>
      <c r="AX365" s="11" t="s">
        <v>71</v>
      </c>
      <c r="AY365" s="245" t="s">
        <v>131</v>
      </c>
    </row>
    <row r="366" s="12" customFormat="1">
      <c r="B366" s="246"/>
      <c r="C366" s="247"/>
      <c r="D366" s="233" t="s">
        <v>142</v>
      </c>
      <c r="E366" s="248" t="s">
        <v>21</v>
      </c>
      <c r="F366" s="249" t="s">
        <v>338</v>
      </c>
      <c r="G366" s="247"/>
      <c r="H366" s="250">
        <v>355.39999999999998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AT366" s="256" t="s">
        <v>142</v>
      </c>
      <c r="AU366" s="256" t="s">
        <v>80</v>
      </c>
      <c r="AV366" s="12" t="s">
        <v>80</v>
      </c>
      <c r="AW366" s="12" t="s">
        <v>35</v>
      </c>
      <c r="AX366" s="12" t="s">
        <v>71</v>
      </c>
      <c r="AY366" s="256" t="s">
        <v>131</v>
      </c>
    </row>
    <row r="367" s="12" customFormat="1">
      <c r="B367" s="246"/>
      <c r="C367" s="247"/>
      <c r="D367" s="233" t="s">
        <v>142</v>
      </c>
      <c r="E367" s="248" t="s">
        <v>21</v>
      </c>
      <c r="F367" s="249" t="s">
        <v>477</v>
      </c>
      <c r="G367" s="247"/>
      <c r="H367" s="250">
        <v>-1.7709999999999999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AT367" s="256" t="s">
        <v>142</v>
      </c>
      <c r="AU367" s="256" t="s">
        <v>80</v>
      </c>
      <c r="AV367" s="12" t="s">
        <v>80</v>
      </c>
      <c r="AW367" s="12" t="s">
        <v>35</v>
      </c>
      <c r="AX367" s="12" t="s">
        <v>71</v>
      </c>
      <c r="AY367" s="256" t="s">
        <v>131</v>
      </c>
    </row>
    <row r="368" s="12" customFormat="1">
      <c r="B368" s="246"/>
      <c r="C368" s="247"/>
      <c r="D368" s="233" t="s">
        <v>142</v>
      </c>
      <c r="E368" s="248" t="s">
        <v>21</v>
      </c>
      <c r="F368" s="249" t="s">
        <v>478</v>
      </c>
      <c r="G368" s="247"/>
      <c r="H368" s="250">
        <v>-0.41299999999999998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AT368" s="256" t="s">
        <v>142</v>
      </c>
      <c r="AU368" s="256" t="s">
        <v>80</v>
      </c>
      <c r="AV368" s="12" t="s">
        <v>80</v>
      </c>
      <c r="AW368" s="12" t="s">
        <v>35</v>
      </c>
      <c r="AX368" s="12" t="s">
        <v>71</v>
      </c>
      <c r="AY368" s="256" t="s">
        <v>131</v>
      </c>
    </row>
    <row r="369" s="13" customFormat="1">
      <c r="B369" s="257"/>
      <c r="C369" s="258"/>
      <c r="D369" s="233" t="s">
        <v>142</v>
      </c>
      <c r="E369" s="259" t="s">
        <v>21</v>
      </c>
      <c r="F369" s="260" t="s">
        <v>174</v>
      </c>
      <c r="G369" s="258"/>
      <c r="H369" s="261">
        <v>353.21600000000001</v>
      </c>
      <c r="I369" s="262"/>
      <c r="J369" s="258"/>
      <c r="K369" s="258"/>
      <c r="L369" s="263"/>
      <c r="M369" s="264"/>
      <c r="N369" s="265"/>
      <c r="O369" s="265"/>
      <c r="P369" s="265"/>
      <c r="Q369" s="265"/>
      <c r="R369" s="265"/>
      <c r="S369" s="265"/>
      <c r="T369" s="266"/>
      <c r="AT369" s="267" t="s">
        <v>142</v>
      </c>
      <c r="AU369" s="267" t="s">
        <v>80</v>
      </c>
      <c r="AV369" s="13" t="s">
        <v>138</v>
      </c>
      <c r="AW369" s="13" t="s">
        <v>35</v>
      </c>
      <c r="AX369" s="13" t="s">
        <v>76</v>
      </c>
      <c r="AY369" s="267" t="s">
        <v>131</v>
      </c>
    </row>
    <row r="370" s="1" customFormat="1" ht="16.5" customHeight="1">
      <c r="B370" s="46"/>
      <c r="C370" s="221" t="s">
        <v>529</v>
      </c>
      <c r="D370" s="221" t="s">
        <v>134</v>
      </c>
      <c r="E370" s="222" t="s">
        <v>530</v>
      </c>
      <c r="F370" s="223" t="s">
        <v>531</v>
      </c>
      <c r="G370" s="224" t="s">
        <v>149</v>
      </c>
      <c r="H370" s="225">
        <v>38.200000000000003</v>
      </c>
      <c r="I370" s="226"/>
      <c r="J370" s="227">
        <f>ROUND(I370*H370,2)</f>
        <v>0</v>
      </c>
      <c r="K370" s="223" t="s">
        <v>150</v>
      </c>
      <c r="L370" s="72"/>
      <c r="M370" s="228" t="s">
        <v>21</v>
      </c>
      <c r="N370" s="229" t="s">
        <v>43</v>
      </c>
      <c r="O370" s="47"/>
      <c r="P370" s="230">
        <f>O370*H370</f>
        <v>0</v>
      </c>
      <c r="Q370" s="230">
        <v>0</v>
      </c>
      <c r="R370" s="230">
        <f>Q370*H370</f>
        <v>0</v>
      </c>
      <c r="S370" s="230">
        <v>0</v>
      </c>
      <c r="T370" s="231">
        <f>S370*H370</f>
        <v>0</v>
      </c>
      <c r="AR370" s="24" t="s">
        <v>217</v>
      </c>
      <c r="AT370" s="24" t="s">
        <v>134</v>
      </c>
      <c r="AU370" s="24" t="s">
        <v>80</v>
      </c>
      <c r="AY370" s="24" t="s">
        <v>131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24" t="s">
        <v>80</v>
      </c>
      <c r="BK370" s="232">
        <f>ROUND(I370*H370,2)</f>
        <v>0</v>
      </c>
      <c r="BL370" s="24" t="s">
        <v>217</v>
      </c>
      <c r="BM370" s="24" t="s">
        <v>532</v>
      </c>
    </row>
    <row r="371" s="1" customFormat="1">
      <c r="B371" s="46"/>
      <c r="C371" s="74"/>
      <c r="D371" s="233" t="s">
        <v>140</v>
      </c>
      <c r="E371" s="74"/>
      <c r="F371" s="234" t="s">
        <v>531</v>
      </c>
      <c r="G371" s="74"/>
      <c r="H371" s="74"/>
      <c r="I371" s="191"/>
      <c r="J371" s="74"/>
      <c r="K371" s="74"/>
      <c r="L371" s="72"/>
      <c r="M371" s="235"/>
      <c r="N371" s="47"/>
      <c r="O371" s="47"/>
      <c r="P371" s="47"/>
      <c r="Q371" s="47"/>
      <c r="R371" s="47"/>
      <c r="S371" s="47"/>
      <c r="T371" s="95"/>
      <c r="AT371" s="24" t="s">
        <v>140</v>
      </c>
      <c r="AU371" s="24" t="s">
        <v>80</v>
      </c>
    </row>
    <row r="372" s="11" customFormat="1">
      <c r="B372" s="236"/>
      <c r="C372" s="237"/>
      <c r="D372" s="233" t="s">
        <v>142</v>
      </c>
      <c r="E372" s="238" t="s">
        <v>21</v>
      </c>
      <c r="F372" s="239" t="s">
        <v>381</v>
      </c>
      <c r="G372" s="237"/>
      <c r="H372" s="238" t="s">
        <v>21</v>
      </c>
      <c r="I372" s="240"/>
      <c r="J372" s="237"/>
      <c r="K372" s="237"/>
      <c r="L372" s="241"/>
      <c r="M372" s="242"/>
      <c r="N372" s="243"/>
      <c r="O372" s="243"/>
      <c r="P372" s="243"/>
      <c r="Q372" s="243"/>
      <c r="R372" s="243"/>
      <c r="S372" s="243"/>
      <c r="T372" s="244"/>
      <c r="AT372" s="245" t="s">
        <v>142</v>
      </c>
      <c r="AU372" s="245" t="s">
        <v>80</v>
      </c>
      <c r="AV372" s="11" t="s">
        <v>76</v>
      </c>
      <c r="AW372" s="11" t="s">
        <v>35</v>
      </c>
      <c r="AX372" s="11" t="s">
        <v>71</v>
      </c>
      <c r="AY372" s="245" t="s">
        <v>131</v>
      </c>
    </row>
    <row r="373" s="12" customFormat="1">
      <c r="B373" s="246"/>
      <c r="C373" s="247"/>
      <c r="D373" s="233" t="s">
        <v>142</v>
      </c>
      <c r="E373" s="248" t="s">
        <v>21</v>
      </c>
      <c r="F373" s="249" t="s">
        <v>318</v>
      </c>
      <c r="G373" s="247"/>
      <c r="H373" s="250">
        <v>38.200000000000003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5"/>
      <c r="AT373" s="256" t="s">
        <v>142</v>
      </c>
      <c r="AU373" s="256" t="s">
        <v>80</v>
      </c>
      <c r="AV373" s="12" t="s">
        <v>80</v>
      </c>
      <c r="AW373" s="12" t="s">
        <v>35</v>
      </c>
      <c r="AX373" s="12" t="s">
        <v>76</v>
      </c>
      <c r="AY373" s="256" t="s">
        <v>131</v>
      </c>
    </row>
    <row r="374" s="1" customFormat="1" ht="16.5" customHeight="1">
      <c r="B374" s="46"/>
      <c r="C374" s="268" t="s">
        <v>533</v>
      </c>
      <c r="D374" s="268" t="s">
        <v>251</v>
      </c>
      <c r="E374" s="269" t="s">
        <v>534</v>
      </c>
      <c r="F374" s="270" t="s">
        <v>535</v>
      </c>
      <c r="G374" s="271" t="s">
        <v>536</v>
      </c>
      <c r="H374" s="272">
        <v>42.020000000000003</v>
      </c>
      <c r="I374" s="273"/>
      <c r="J374" s="274">
        <f>ROUND(I374*H374,2)</f>
        <v>0</v>
      </c>
      <c r="K374" s="270" t="s">
        <v>150</v>
      </c>
      <c r="L374" s="275"/>
      <c r="M374" s="276" t="s">
        <v>21</v>
      </c>
      <c r="N374" s="277" t="s">
        <v>43</v>
      </c>
      <c r="O374" s="47"/>
      <c r="P374" s="230">
        <f>O374*H374</f>
        <v>0</v>
      </c>
      <c r="Q374" s="230">
        <v>0.00055000000000000003</v>
      </c>
      <c r="R374" s="230">
        <f>Q374*H374</f>
        <v>0.023111000000000003</v>
      </c>
      <c r="S374" s="230">
        <v>0</v>
      </c>
      <c r="T374" s="231">
        <f>S374*H374</f>
        <v>0</v>
      </c>
      <c r="AR374" s="24" t="s">
        <v>254</v>
      </c>
      <c r="AT374" s="24" t="s">
        <v>251</v>
      </c>
      <c r="AU374" s="24" t="s">
        <v>80</v>
      </c>
      <c r="AY374" s="24" t="s">
        <v>131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24" t="s">
        <v>80</v>
      </c>
      <c r="BK374" s="232">
        <f>ROUND(I374*H374,2)</f>
        <v>0</v>
      </c>
      <c r="BL374" s="24" t="s">
        <v>217</v>
      </c>
      <c r="BM374" s="24" t="s">
        <v>537</v>
      </c>
    </row>
    <row r="375" s="1" customFormat="1">
      <c r="B375" s="46"/>
      <c r="C375" s="74"/>
      <c r="D375" s="233" t="s">
        <v>140</v>
      </c>
      <c r="E375" s="74"/>
      <c r="F375" s="234" t="s">
        <v>535</v>
      </c>
      <c r="G375" s="74"/>
      <c r="H375" s="74"/>
      <c r="I375" s="191"/>
      <c r="J375" s="74"/>
      <c r="K375" s="74"/>
      <c r="L375" s="72"/>
      <c r="M375" s="235"/>
      <c r="N375" s="47"/>
      <c r="O375" s="47"/>
      <c r="P375" s="47"/>
      <c r="Q375" s="47"/>
      <c r="R375" s="47"/>
      <c r="S375" s="47"/>
      <c r="T375" s="95"/>
      <c r="AT375" s="24" t="s">
        <v>140</v>
      </c>
      <c r="AU375" s="24" t="s">
        <v>80</v>
      </c>
    </row>
    <row r="376" s="12" customFormat="1">
      <c r="B376" s="246"/>
      <c r="C376" s="247"/>
      <c r="D376" s="233" t="s">
        <v>142</v>
      </c>
      <c r="E376" s="247"/>
      <c r="F376" s="249" t="s">
        <v>538</v>
      </c>
      <c r="G376" s="247"/>
      <c r="H376" s="250">
        <v>42.020000000000003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AT376" s="256" t="s">
        <v>142</v>
      </c>
      <c r="AU376" s="256" t="s">
        <v>80</v>
      </c>
      <c r="AV376" s="12" t="s">
        <v>80</v>
      </c>
      <c r="AW376" s="12" t="s">
        <v>6</v>
      </c>
      <c r="AX376" s="12" t="s">
        <v>76</v>
      </c>
      <c r="AY376" s="256" t="s">
        <v>131</v>
      </c>
    </row>
    <row r="377" s="1" customFormat="1" ht="16.5" customHeight="1">
      <c r="B377" s="46"/>
      <c r="C377" s="221" t="s">
        <v>539</v>
      </c>
      <c r="D377" s="221" t="s">
        <v>134</v>
      </c>
      <c r="E377" s="222" t="s">
        <v>540</v>
      </c>
      <c r="F377" s="223" t="s">
        <v>541</v>
      </c>
      <c r="G377" s="224" t="s">
        <v>209</v>
      </c>
      <c r="H377" s="225">
        <v>1.085</v>
      </c>
      <c r="I377" s="226"/>
      <c r="J377" s="227">
        <f>ROUND(I377*H377,2)</f>
        <v>0</v>
      </c>
      <c r="K377" s="223" t="s">
        <v>150</v>
      </c>
      <c r="L377" s="72"/>
      <c r="M377" s="228" t="s">
        <v>21</v>
      </c>
      <c r="N377" s="229" t="s">
        <v>43</v>
      </c>
      <c r="O377" s="47"/>
      <c r="P377" s="230">
        <f>O377*H377</f>
        <v>0</v>
      </c>
      <c r="Q377" s="230">
        <v>0</v>
      </c>
      <c r="R377" s="230">
        <f>Q377*H377</f>
        <v>0</v>
      </c>
      <c r="S377" s="230">
        <v>0</v>
      </c>
      <c r="T377" s="231">
        <f>S377*H377</f>
        <v>0</v>
      </c>
      <c r="AR377" s="24" t="s">
        <v>217</v>
      </c>
      <c r="AT377" s="24" t="s">
        <v>134</v>
      </c>
      <c r="AU377" s="24" t="s">
        <v>80</v>
      </c>
      <c r="AY377" s="24" t="s">
        <v>131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24" t="s">
        <v>80</v>
      </c>
      <c r="BK377" s="232">
        <f>ROUND(I377*H377,2)</f>
        <v>0</v>
      </c>
      <c r="BL377" s="24" t="s">
        <v>217</v>
      </c>
      <c r="BM377" s="24" t="s">
        <v>542</v>
      </c>
    </row>
    <row r="378" s="1" customFormat="1">
      <c r="B378" s="46"/>
      <c r="C378" s="74"/>
      <c r="D378" s="233" t="s">
        <v>140</v>
      </c>
      <c r="E378" s="74"/>
      <c r="F378" s="234" t="s">
        <v>541</v>
      </c>
      <c r="G378" s="74"/>
      <c r="H378" s="74"/>
      <c r="I378" s="191"/>
      <c r="J378" s="74"/>
      <c r="K378" s="74"/>
      <c r="L378" s="72"/>
      <c r="M378" s="235"/>
      <c r="N378" s="47"/>
      <c r="O378" s="47"/>
      <c r="P378" s="47"/>
      <c r="Q378" s="47"/>
      <c r="R378" s="47"/>
      <c r="S378" s="47"/>
      <c r="T378" s="95"/>
      <c r="AT378" s="24" t="s">
        <v>140</v>
      </c>
      <c r="AU378" s="24" t="s">
        <v>80</v>
      </c>
    </row>
    <row r="379" s="10" customFormat="1" ht="29.88" customHeight="1">
      <c r="B379" s="205"/>
      <c r="C379" s="206"/>
      <c r="D379" s="207" t="s">
        <v>70</v>
      </c>
      <c r="E379" s="219" t="s">
        <v>543</v>
      </c>
      <c r="F379" s="219" t="s">
        <v>544</v>
      </c>
      <c r="G379" s="206"/>
      <c r="H379" s="206"/>
      <c r="I379" s="209"/>
      <c r="J379" s="220">
        <f>BK379</f>
        <v>0</v>
      </c>
      <c r="K379" s="206"/>
      <c r="L379" s="211"/>
      <c r="M379" s="212"/>
      <c r="N379" s="213"/>
      <c r="O379" s="213"/>
      <c r="P379" s="214">
        <f>SUM(P380:P382)</f>
        <v>0</v>
      </c>
      <c r="Q379" s="213"/>
      <c r="R379" s="214">
        <f>SUM(R380:R382)</f>
        <v>0</v>
      </c>
      <c r="S379" s="213"/>
      <c r="T379" s="215">
        <f>SUM(T380:T382)</f>
        <v>1.47465</v>
      </c>
      <c r="AR379" s="216" t="s">
        <v>80</v>
      </c>
      <c r="AT379" s="217" t="s">
        <v>70</v>
      </c>
      <c r="AU379" s="217" t="s">
        <v>76</v>
      </c>
      <c r="AY379" s="216" t="s">
        <v>131</v>
      </c>
      <c r="BK379" s="218">
        <f>SUM(BK380:BK382)</f>
        <v>0</v>
      </c>
    </row>
    <row r="380" s="1" customFormat="1" ht="16.5" customHeight="1">
      <c r="B380" s="46"/>
      <c r="C380" s="221" t="s">
        <v>545</v>
      </c>
      <c r="D380" s="221" t="s">
        <v>134</v>
      </c>
      <c r="E380" s="222" t="s">
        <v>546</v>
      </c>
      <c r="F380" s="223" t="s">
        <v>547</v>
      </c>
      <c r="G380" s="224" t="s">
        <v>149</v>
      </c>
      <c r="H380" s="225">
        <v>87</v>
      </c>
      <c r="I380" s="226"/>
      <c r="J380" s="227">
        <f>ROUND(I380*H380,2)</f>
        <v>0</v>
      </c>
      <c r="K380" s="223" t="s">
        <v>150</v>
      </c>
      <c r="L380" s="72"/>
      <c r="M380" s="228" t="s">
        <v>21</v>
      </c>
      <c r="N380" s="229" t="s">
        <v>43</v>
      </c>
      <c r="O380" s="47"/>
      <c r="P380" s="230">
        <f>O380*H380</f>
        <v>0</v>
      </c>
      <c r="Q380" s="230">
        <v>0</v>
      </c>
      <c r="R380" s="230">
        <f>Q380*H380</f>
        <v>0</v>
      </c>
      <c r="S380" s="230">
        <v>0.01695</v>
      </c>
      <c r="T380" s="231">
        <f>S380*H380</f>
        <v>1.47465</v>
      </c>
      <c r="AR380" s="24" t="s">
        <v>217</v>
      </c>
      <c r="AT380" s="24" t="s">
        <v>134</v>
      </c>
      <c r="AU380" s="24" t="s">
        <v>80</v>
      </c>
      <c r="AY380" s="24" t="s">
        <v>131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24" t="s">
        <v>80</v>
      </c>
      <c r="BK380" s="232">
        <f>ROUND(I380*H380,2)</f>
        <v>0</v>
      </c>
      <c r="BL380" s="24" t="s">
        <v>217</v>
      </c>
      <c r="BM380" s="24" t="s">
        <v>548</v>
      </c>
    </row>
    <row r="381" s="1" customFormat="1">
      <c r="B381" s="46"/>
      <c r="C381" s="74"/>
      <c r="D381" s="233" t="s">
        <v>140</v>
      </c>
      <c r="E381" s="74"/>
      <c r="F381" s="234" t="s">
        <v>549</v>
      </c>
      <c r="G381" s="74"/>
      <c r="H381" s="74"/>
      <c r="I381" s="191"/>
      <c r="J381" s="74"/>
      <c r="K381" s="74"/>
      <c r="L381" s="72"/>
      <c r="M381" s="235"/>
      <c r="N381" s="47"/>
      <c r="O381" s="47"/>
      <c r="P381" s="47"/>
      <c r="Q381" s="47"/>
      <c r="R381" s="47"/>
      <c r="S381" s="47"/>
      <c r="T381" s="95"/>
      <c r="AT381" s="24" t="s">
        <v>140</v>
      </c>
      <c r="AU381" s="24" t="s">
        <v>80</v>
      </c>
    </row>
    <row r="382" s="12" customFormat="1">
      <c r="B382" s="246"/>
      <c r="C382" s="247"/>
      <c r="D382" s="233" t="s">
        <v>142</v>
      </c>
      <c r="E382" s="248" t="s">
        <v>21</v>
      </c>
      <c r="F382" s="249" t="s">
        <v>550</v>
      </c>
      <c r="G382" s="247"/>
      <c r="H382" s="250">
        <v>87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AT382" s="256" t="s">
        <v>142</v>
      </c>
      <c r="AU382" s="256" t="s">
        <v>80</v>
      </c>
      <c r="AV382" s="12" t="s">
        <v>80</v>
      </c>
      <c r="AW382" s="12" t="s">
        <v>35</v>
      </c>
      <c r="AX382" s="12" t="s">
        <v>76</v>
      </c>
      <c r="AY382" s="256" t="s">
        <v>131</v>
      </c>
    </row>
    <row r="383" s="10" customFormat="1" ht="29.88" customHeight="1">
      <c r="B383" s="205"/>
      <c r="C383" s="206"/>
      <c r="D383" s="207" t="s">
        <v>70</v>
      </c>
      <c r="E383" s="219" t="s">
        <v>551</v>
      </c>
      <c r="F383" s="219" t="s">
        <v>552</v>
      </c>
      <c r="G383" s="206"/>
      <c r="H383" s="206"/>
      <c r="I383" s="209"/>
      <c r="J383" s="220">
        <f>BK383</f>
        <v>0</v>
      </c>
      <c r="K383" s="206"/>
      <c r="L383" s="211"/>
      <c r="M383" s="212"/>
      <c r="N383" s="213"/>
      <c r="O383" s="213"/>
      <c r="P383" s="214">
        <f>SUM(P384:P392)</f>
        <v>0</v>
      </c>
      <c r="Q383" s="213"/>
      <c r="R383" s="214">
        <f>SUM(R384:R392)</f>
        <v>0.00645</v>
      </c>
      <c r="S383" s="213"/>
      <c r="T383" s="215">
        <f>SUM(T384:T392)</f>
        <v>0</v>
      </c>
      <c r="AR383" s="216" t="s">
        <v>80</v>
      </c>
      <c r="AT383" s="217" t="s">
        <v>70</v>
      </c>
      <c r="AU383" s="217" t="s">
        <v>76</v>
      </c>
      <c r="AY383" s="216" t="s">
        <v>131</v>
      </c>
      <c r="BK383" s="218">
        <f>SUM(BK384:BK392)</f>
        <v>0</v>
      </c>
    </row>
    <row r="384" s="1" customFormat="1" ht="16.5" customHeight="1">
      <c r="B384" s="46"/>
      <c r="C384" s="221" t="s">
        <v>553</v>
      </c>
      <c r="D384" s="221" t="s">
        <v>134</v>
      </c>
      <c r="E384" s="222" t="s">
        <v>554</v>
      </c>
      <c r="F384" s="223" t="s">
        <v>555</v>
      </c>
      <c r="G384" s="224" t="s">
        <v>149</v>
      </c>
      <c r="H384" s="225">
        <v>64.5</v>
      </c>
      <c r="I384" s="226"/>
      <c r="J384" s="227">
        <f>ROUND(I384*H384,2)</f>
        <v>0</v>
      </c>
      <c r="K384" s="223" t="s">
        <v>21</v>
      </c>
      <c r="L384" s="72"/>
      <c r="M384" s="228" t="s">
        <v>21</v>
      </c>
      <c r="N384" s="229" t="s">
        <v>43</v>
      </c>
      <c r="O384" s="47"/>
      <c r="P384" s="230">
        <f>O384*H384</f>
        <v>0</v>
      </c>
      <c r="Q384" s="230">
        <v>0.00010000000000000001</v>
      </c>
      <c r="R384" s="230">
        <f>Q384*H384</f>
        <v>0.00645</v>
      </c>
      <c r="S384" s="230">
        <v>0</v>
      </c>
      <c r="T384" s="231">
        <f>S384*H384</f>
        <v>0</v>
      </c>
      <c r="AR384" s="24" t="s">
        <v>217</v>
      </c>
      <c r="AT384" s="24" t="s">
        <v>134</v>
      </c>
      <c r="AU384" s="24" t="s">
        <v>80</v>
      </c>
      <c r="AY384" s="24" t="s">
        <v>131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24" t="s">
        <v>80</v>
      </c>
      <c r="BK384" s="232">
        <f>ROUND(I384*H384,2)</f>
        <v>0</v>
      </c>
      <c r="BL384" s="24" t="s">
        <v>217</v>
      </c>
      <c r="BM384" s="24" t="s">
        <v>556</v>
      </c>
    </row>
    <row r="385" s="1" customFormat="1">
      <c r="B385" s="46"/>
      <c r="C385" s="74"/>
      <c r="D385" s="233" t="s">
        <v>140</v>
      </c>
      <c r="E385" s="74"/>
      <c r="F385" s="234" t="s">
        <v>557</v>
      </c>
      <c r="G385" s="74"/>
      <c r="H385" s="74"/>
      <c r="I385" s="191"/>
      <c r="J385" s="74"/>
      <c r="K385" s="74"/>
      <c r="L385" s="72"/>
      <c r="M385" s="235"/>
      <c r="N385" s="47"/>
      <c r="O385" s="47"/>
      <c r="P385" s="47"/>
      <c r="Q385" s="47"/>
      <c r="R385" s="47"/>
      <c r="S385" s="47"/>
      <c r="T385" s="95"/>
      <c r="AT385" s="24" t="s">
        <v>140</v>
      </c>
      <c r="AU385" s="24" t="s">
        <v>80</v>
      </c>
    </row>
    <row r="386" s="12" customFormat="1">
      <c r="B386" s="246"/>
      <c r="C386" s="247"/>
      <c r="D386" s="233" t="s">
        <v>142</v>
      </c>
      <c r="E386" s="248" t="s">
        <v>21</v>
      </c>
      <c r="F386" s="249" t="s">
        <v>558</v>
      </c>
      <c r="G386" s="247"/>
      <c r="H386" s="250">
        <v>72.5</v>
      </c>
      <c r="I386" s="251"/>
      <c r="J386" s="247"/>
      <c r="K386" s="247"/>
      <c r="L386" s="252"/>
      <c r="M386" s="253"/>
      <c r="N386" s="254"/>
      <c r="O386" s="254"/>
      <c r="P386" s="254"/>
      <c r="Q386" s="254"/>
      <c r="R386" s="254"/>
      <c r="S386" s="254"/>
      <c r="T386" s="255"/>
      <c r="AT386" s="256" t="s">
        <v>142</v>
      </c>
      <c r="AU386" s="256" t="s">
        <v>80</v>
      </c>
      <c r="AV386" s="12" t="s">
        <v>80</v>
      </c>
      <c r="AW386" s="12" t="s">
        <v>35</v>
      </c>
      <c r="AX386" s="12" t="s">
        <v>71</v>
      </c>
      <c r="AY386" s="256" t="s">
        <v>131</v>
      </c>
    </row>
    <row r="387" s="12" customFormat="1">
      <c r="B387" s="246"/>
      <c r="C387" s="247"/>
      <c r="D387" s="233" t="s">
        <v>142</v>
      </c>
      <c r="E387" s="248" t="s">
        <v>21</v>
      </c>
      <c r="F387" s="249" t="s">
        <v>559</v>
      </c>
      <c r="G387" s="247"/>
      <c r="H387" s="250">
        <v>-8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AT387" s="256" t="s">
        <v>142</v>
      </c>
      <c r="AU387" s="256" t="s">
        <v>80</v>
      </c>
      <c r="AV387" s="12" t="s">
        <v>80</v>
      </c>
      <c r="AW387" s="12" t="s">
        <v>35</v>
      </c>
      <c r="AX387" s="12" t="s">
        <v>71</v>
      </c>
      <c r="AY387" s="256" t="s">
        <v>131</v>
      </c>
    </row>
    <row r="388" s="13" customFormat="1">
      <c r="B388" s="257"/>
      <c r="C388" s="258"/>
      <c r="D388" s="233" t="s">
        <v>142</v>
      </c>
      <c r="E388" s="259" t="s">
        <v>21</v>
      </c>
      <c r="F388" s="260" t="s">
        <v>174</v>
      </c>
      <c r="G388" s="258"/>
      <c r="H388" s="261">
        <v>64.5</v>
      </c>
      <c r="I388" s="262"/>
      <c r="J388" s="258"/>
      <c r="K388" s="258"/>
      <c r="L388" s="263"/>
      <c r="M388" s="264"/>
      <c r="N388" s="265"/>
      <c r="O388" s="265"/>
      <c r="P388" s="265"/>
      <c r="Q388" s="265"/>
      <c r="R388" s="265"/>
      <c r="S388" s="265"/>
      <c r="T388" s="266"/>
      <c r="AT388" s="267" t="s">
        <v>142</v>
      </c>
      <c r="AU388" s="267" t="s">
        <v>80</v>
      </c>
      <c r="AV388" s="13" t="s">
        <v>138</v>
      </c>
      <c r="AW388" s="13" t="s">
        <v>35</v>
      </c>
      <c r="AX388" s="13" t="s">
        <v>76</v>
      </c>
      <c r="AY388" s="267" t="s">
        <v>131</v>
      </c>
    </row>
    <row r="389" s="1" customFormat="1" ht="16.5" customHeight="1">
      <c r="B389" s="46"/>
      <c r="C389" s="221" t="s">
        <v>560</v>
      </c>
      <c r="D389" s="221" t="s">
        <v>134</v>
      </c>
      <c r="E389" s="222" t="s">
        <v>561</v>
      </c>
      <c r="F389" s="223" t="s">
        <v>562</v>
      </c>
      <c r="G389" s="224" t="s">
        <v>390</v>
      </c>
      <c r="H389" s="225">
        <v>4</v>
      </c>
      <c r="I389" s="226"/>
      <c r="J389" s="227">
        <f>ROUND(I389*H389,2)</f>
        <v>0</v>
      </c>
      <c r="K389" s="223" t="s">
        <v>21</v>
      </c>
      <c r="L389" s="72"/>
      <c r="M389" s="228" t="s">
        <v>21</v>
      </c>
      <c r="N389" s="229" t="s">
        <v>43</v>
      </c>
      <c r="O389" s="47"/>
      <c r="P389" s="230">
        <f>O389*H389</f>
        <v>0</v>
      </c>
      <c r="Q389" s="230">
        <v>0</v>
      </c>
      <c r="R389" s="230">
        <f>Q389*H389</f>
        <v>0</v>
      </c>
      <c r="S389" s="230">
        <v>0</v>
      </c>
      <c r="T389" s="231">
        <f>S389*H389</f>
        <v>0</v>
      </c>
      <c r="AR389" s="24" t="s">
        <v>217</v>
      </c>
      <c r="AT389" s="24" t="s">
        <v>134</v>
      </c>
      <c r="AU389" s="24" t="s">
        <v>80</v>
      </c>
      <c r="AY389" s="24" t="s">
        <v>131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24" t="s">
        <v>80</v>
      </c>
      <c r="BK389" s="232">
        <f>ROUND(I389*H389,2)</f>
        <v>0</v>
      </c>
      <c r="BL389" s="24" t="s">
        <v>217</v>
      </c>
      <c r="BM389" s="24" t="s">
        <v>563</v>
      </c>
    </row>
    <row r="390" s="1" customFormat="1">
      <c r="B390" s="46"/>
      <c r="C390" s="74"/>
      <c r="D390" s="233" t="s">
        <v>140</v>
      </c>
      <c r="E390" s="74"/>
      <c r="F390" s="234" t="s">
        <v>564</v>
      </c>
      <c r="G390" s="74"/>
      <c r="H390" s="74"/>
      <c r="I390" s="191"/>
      <c r="J390" s="74"/>
      <c r="K390" s="74"/>
      <c r="L390" s="72"/>
      <c r="M390" s="235"/>
      <c r="N390" s="47"/>
      <c r="O390" s="47"/>
      <c r="P390" s="47"/>
      <c r="Q390" s="47"/>
      <c r="R390" s="47"/>
      <c r="S390" s="47"/>
      <c r="T390" s="95"/>
      <c r="AT390" s="24" t="s">
        <v>140</v>
      </c>
      <c r="AU390" s="24" t="s">
        <v>80</v>
      </c>
    </row>
    <row r="391" s="1" customFormat="1" ht="16.5" customHeight="1">
      <c r="B391" s="46"/>
      <c r="C391" s="221" t="s">
        <v>565</v>
      </c>
      <c r="D391" s="221" t="s">
        <v>134</v>
      </c>
      <c r="E391" s="222" t="s">
        <v>566</v>
      </c>
      <c r="F391" s="223" t="s">
        <v>567</v>
      </c>
      <c r="G391" s="224" t="s">
        <v>209</v>
      </c>
      <c r="H391" s="225">
        <v>1.1499999999999999</v>
      </c>
      <c r="I391" s="226"/>
      <c r="J391" s="227">
        <f>ROUND(I391*H391,2)</f>
        <v>0</v>
      </c>
      <c r="K391" s="223" t="s">
        <v>150</v>
      </c>
      <c r="L391" s="72"/>
      <c r="M391" s="228" t="s">
        <v>21</v>
      </c>
      <c r="N391" s="229" t="s">
        <v>43</v>
      </c>
      <c r="O391" s="47"/>
      <c r="P391" s="230">
        <f>O391*H391</f>
        <v>0</v>
      </c>
      <c r="Q391" s="230">
        <v>0</v>
      </c>
      <c r="R391" s="230">
        <f>Q391*H391</f>
        <v>0</v>
      </c>
      <c r="S391" s="230">
        <v>0</v>
      </c>
      <c r="T391" s="231">
        <f>S391*H391</f>
        <v>0</v>
      </c>
      <c r="AR391" s="24" t="s">
        <v>217</v>
      </c>
      <c r="AT391" s="24" t="s">
        <v>134</v>
      </c>
      <c r="AU391" s="24" t="s">
        <v>80</v>
      </c>
      <c r="AY391" s="24" t="s">
        <v>131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24" t="s">
        <v>80</v>
      </c>
      <c r="BK391" s="232">
        <f>ROUND(I391*H391,2)</f>
        <v>0</v>
      </c>
      <c r="BL391" s="24" t="s">
        <v>217</v>
      </c>
      <c r="BM391" s="24" t="s">
        <v>568</v>
      </c>
    </row>
    <row r="392" s="1" customFormat="1">
      <c r="B392" s="46"/>
      <c r="C392" s="74"/>
      <c r="D392" s="233" t="s">
        <v>140</v>
      </c>
      <c r="E392" s="74"/>
      <c r="F392" s="234" t="s">
        <v>569</v>
      </c>
      <c r="G392" s="74"/>
      <c r="H392" s="74"/>
      <c r="I392" s="191"/>
      <c r="J392" s="74"/>
      <c r="K392" s="74"/>
      <c r="L392" s="72"/>
      <c r="M392" s="235"/>
      <c r="N392" s="47"/>
      <c r="O392" s="47"/>
      <c r="P392" s="47"/>
      <c r="Q392" s="47"/>
      <c r="R392" s="47"/>
      <c r="S392" s="47"/>
      <c r="T392" s="95"/>
      <c r="AT392" s="24" t="s">
        <v>140</v>
      </c>
      <c r="AU392" s="24" t="s">
        <v>80</v>
      </c>
    </row>
    <row r="393" s="10" customFormat="1" ht="37.44" customHeight="1">
      <c r="B393" s="205"/>
      <c r="C393" s="206"/>
      <c r="D393" s="207" t="s">
        <v>70</v>
      </c>
      <c r="E393" s="208" t="s">
        <v>570</v>
      </c>
      <c r="F393" s="208" t="s">
        <v>571</v>
      </c>
      <c r="G393" s="206"/>
      <c r="H393" s="206"/>
      <c r="I393" s="209"/>
      <c r="J393" s="210">
        <f>BK393</f>
        <v>0</v>
      </c>
      <c r="K393" s="206"/>
      <c r="L393" s="211"/>
      <c r="M393" s="212"/>
      <c r="N393" s="213"/>
      <c r="O393" s="213"/>
      <c r="P393" s="214">
        <f>P394+P397+P400+P404+P407</f>
        <v>0</v>
      </c>
      <c r="Q393" s="213"/>
      <c r="R393" s="214">
        <f>R394+R397+R400+R404+R407</f>
        <v>0</v>
      </c>
      <c r="S393" s="213"/>
      <c r="T393" s="215">
        <f>T394+T397+T400+T404+T407</f>
        <v>0</v>
      </c>
      <c r="AR393" s="216" t="s">
        <v>163</v>
      </c>
      <c r="AT393" s="217" t="s">
        <v>70</v>
      </c>
      <c r="AU393" s="217" t="s">
        <v>71</v>
      </c>
      <c r="AY393" s="216" t="s">
        <v>131</v>
      </c>
      <c r="BK393" s="218">
        <f>BK394+BK397+BK400+BK404+BK407</f>
        <v>0</v>
      </c>
    </row>
    <row r="394" s="10" customFormat="1" ht="19.92" customHeight="1">
      <c r="B394" s="205"/>
      <c r="C394" s="206"/>
      <c r="D394" s="207" t="s">
        <v>70</v>
      </c>
      <c r="E394" s="219" t="s">
        <v>572</v>
      </c>
      <c r="F394" s="219" t="s">
        <v>573</v>
      </c>
      <c r="G394" s="206"/>
      <c r="H394" s="206"/>
      <c r="I394" s="209"/>
      <c r="J394" s="220">
        <f>BK394</f>
        <v>0</v>
      </c>
      <c r="K394" s="206"/>
      <c r="L394" s="211"/>
      <c r="M394" s="212"/>
      <c r="N394" s="213"/>
      <c r="O394" s="213"/>
      <c r="P394" s="214">
        <f>SUM(P395:P396)</f>
        <v>0</v>
      </c>
      <c r="Q394" s="213"/>
      <c r="R394" s="214">
        <f>SUM(R395:R396)</f>
        <v>0</v>
      </c>
      <c r="S394" s="213"/>
      <c r="T394" s="215">
        <f>SUM(T395:T396)</f>
        <v>0</v>
      </c>
      <c r="AR394" s="216" t="s">
        <v>163</v>
      </c>
      <c r="AT394" s="217" t="s">
        <v>70</v>
      </c>
      <c r="AU394" s="217" t="s">
        <v>76</v>
      </c>
      <c r="AY394" s="216" t="s">
        <v>131</v>
      </c>
      <c r="BK394" s="218">
        <f>SUM(BK395:BK396)</f>
        <v>0</v>
      </c>
    </row>
    <row r="395" s="1" customFormat="1" ht="16.5" customHeight="1">
      <c r="B395" s="46"/>
      <c r="C395" s="221" t="s">
        <v>574</v>
      </c>
      <c r="D395" s="221" t="s">
        <v>134</v>
      </c>
      <c r="E395" s="222" t="s">
        <v>575</v>
      </c>
      <c r="F395" s="223" t="s">
        <v>576</v>
      </c>
      <c r="G395" s="224" t="s">
        <v>577</v>
      </c>
      <c r="H395" s="225">
        <v>1</v>
      </c>
      <c r="I395" s="226"/>
      <c r="J395" s="227">
        <f>ROUND(I395*H395,2)</f>
        <v>0</v>
      </c>
      <c r="K395" s="223" t="s">
        <v>150</v>
      </c>
      <c r="L395" s="72"/>
      <c r="M395" s="228" t="s">
        <v>21</v>
      </c>
      <c r="N395" s="229" t="s">
        <v>43</v>
      </c>
      <c r="O395" s="47"/>
      <c r="P395" s="230">
        <f>O395*H395</f>
        <v>0</v>
      </c>
      <c r="Q395" s="230">
        <v>0</v>
      </c>
      <c r="R395" s="230">
        <f>Q395*H395</f>
        <v>0</v>
      </c>
      <c r="S395" s="230">
        <v>0</v>
      </c>
      <c r="T395" s="231">
        <f>S395*H395</f>
        <v>0</v>
      </c>
      <c r="AR395" s="24" t="s">
        <v>578</v>
      </c>
      <c r="AT395" s="24" t="s">
        <v>134</v>
      </c>
      <c r="AU395" s="24" t="s">
        <v>80</v>
      </c>
      <c r="AY395" s="24" t="s">
        <v>131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24" t="s">
        <v>80</v>
      </c>
      <c r="BK395" s="232">
        <f>ROUND(I395*H395,2)</f>
        <v>0</v>
      </c>
      <c r="BL395" s="24" t="s">
        <v>578</v>
      </c>
      <c r="BM395" s="24" t="s">
        <v>579</v>
      </c>
    </row>
    <row r="396" s="1" customFormat="1">
      <c r="B396" s="46"/>
      <c r="C396" s="74"/>
      <c r="D396" s="233" t="s">
        <v>140</v>
      </c>
      <c r="E396" s="74"/>
      <c r="F396" s="234" t="s">
        <v>576</v>
      </c>
      <c r="G396" s="74"/>
      <c r="H396" s="74"/>
      <c r="I396" s="191"/>
      <c r="J396" s="74"/>
      <c r="K396" s="74"/>
      <c r="L396" s="72"/>
      <c r="M396" s="235"/>
      <c r="N396" s="47"/>
      <c r="O396" s="47"/>
      <c r="P396" s="47"/>
      <c r="Q396" s="47"/>
      <c r="R396" s="47"/>
      <c r="S396" s="47"/>
      <c r="T396" s="95"/>
      <c r="AT396" s="24" t="s">
        <v>140</v>
      </c>
      <c r="AU396" s="24" t="s">
        <v>80</v>
      </c>
    </row>
    <row r="397" s="10" customFormat="1" ht="29.88" customHeight="1">
      <c r="B397" s="205"/>
      <c r="C397" s="206"/>
      <c r="D397" s="207" t="s">
        <v>70</v>
      </c>
      <c r="E397" s="219" t="s">
        <v>580</v>
      </c>
      <c r="F397" s="219" t="s">
        <v>581</v>
      </c>
      <c r="G397" s="206"/>
      <c r="H397" s="206"/>
      <c r="I397" s="209"/>
      <c r="J397" s="220">
        <f>BK397</f>
        <v>0</v>
      </c>
      <c r="K397" s="206"/>
      <c r="L397" s="211"/>
      <c r="M397" s="212"/>
      <c r="N397" s="213"/>
      <c r="O397" s="213"/>
      <c r="P397" s="214">
        <f>SUM(P398:P399)</f>
        <v>0</v>
      </c>
      <c r="Q397" s="213"/>
      <c r="R397" s="214">
        <f>SUM(R398:R399)</f>
        <v>0</v>
      </c>
      <c r="S397" s="213"/>
      <c r="T397" s="215">
        <f>SUM(T398:T399)</f>
        <v>0</v>
      </c>
      <c r="AR397" s="216" t="s">
        <v>163</v>
      </c>
      <c r="AT397" s="217" t="s">
        <v>70</v>
      </c>
      <c r="AU397" s="217" t="s">
        <v>76</v>
      </c>
      <c r="AY397" s="216" t="s">
        <v>131</v>
      </c>
      <c r="BK397" s="218">
        <f>SUM(BK398:BK399)</f>
        <v>0</v>
      </c>
    </row>
    <row r="398" s="1" customFormat="1" ht="16.5" customHeight="1">
      <c r="B398" s="46"/>
      <c r="C398" s="221" t="s">
        <v>582</v>
      </c>
      <c r="D398" s="221" t="s">
        <v>134</v>
      </c>
      <c r="E398" s="222" t="s">
        <v>583</v>
      </c>
      <c r="F398" s="223" t="s">
        <v>581</v>
      </c>
      <c r="G398" s="224" t="s">
        <v>577</v>
      </c>
      <c r="H398" s="225">
        <v>1</v>
      </c>
      <c r="I398" s="226"/>
      <c r="J398" s="227">
        <f>ROUND(I398*H398,2)</f>
        <v>0</v>
      </c>
      <c r="K398" s="223" t="s">
        <v>150</v>
      </c>
      <c r="L398" s="72"/>
      <c r="M398" s="228" t="s">
        <v>21</v>
      </c>
      <c r="N398" s="229" t="s">
        <v>43</v>
      </c>
      <c r="O398" s="47"/>
      <c r="P398" s="230">
        <f>O398*H398</f>
        <v>0</v>
      </c>
      <c r="Q398" s="230">
        <v>0</v>
      </c>
      <c r="R398" s="230">
        <f>Q398*H398</f>
        <v>0</v>
      </c>
      <c r="S398" s="230">
        <v>0</v>
      </c>
      <c r="T398" s="231">
        <f>S398*H398</f>
        <v>0</v>
      </c>
      <c r="AR398" s="24" t="s">
        <v>578</v>
      </c>
      <c r="AT398" s="24" t="s">
        <v>134</v>
      </c>
      <c r="AU398" s="24" t="s">
        <v>80</v>
      </c>
      <c r="AY398" s="24" t="s">
        <v>131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24" t="s">
        <v>80</v>
      </c>
      <c r="BK398" s="232">
        <f>ROUND(I398*H398,2)</f>
        <v>0</v>
      </c>
      <c r="BL398" s="24" t="s">
        <v>578</v>
      </c>
      <c r="BM398" s="24" t="s">
        <v>584</v>
      </c>
    </row>
    <row r="399" s="1" customFormat="1">
      <c r="B399" s="46"/>
      <c r="C399" s="74"/>
      <c r="D399" s="233" t="s">
        <v>140</v>
      </c>
      <c r="E399" s="74"/>
      <c r="F399" s="234" t="s">
        <v>585</v>
      </c>
      <c r="G399" s="74"/>
      <c r="H399" s="74"/>
      <c r="I399" s="191"/>
      <c r="J399" s="74"/>
      <c r="K399" s="74"/>
      <c r="L399" s="72"/>
      <c r="M399" s="235"/>
      <c r="N399" s="47"/>
      <c r="O399" s="47"/>
      <c r="P399" s="47"/>
      <c r="Q399" s="47"/>
      <c r="R399" s="47"/>
      <c r="S399" s="47"/>
      <c r="T399" s="95"/>
      <c r="AT399" s="24" t="s">
        <v>140</v>
      </c>
      <c r="AU399" s="24" t="s">
        <v>80</v>
      </c>
    </row>
    <row r="400" s="10" customFormat="1" ht="29.88" customHeight="1">
      <c r="B400" s="205"/>
      <c r="C400" s="206"/>
      <c r="D400" s="207" t="s">
        <v>70</v>
      </c>
      <c r="E400" s="219" t="s">
        <v>586</v>
      </c>
      <c r="F400" s="219" t="s">
        <v>587</v>
      </c>
      <c r="G400" s="206"/>
      <c r="H400" s="206"/>
      <c r="I400" s="209"/>
      <c r="J400" s="220">
        <f>BK400</f>
        <v>0</v>
      </c>
      <c r="K400" s="206"/>
      <c r="L400" s="211"/>
      <c r="M400" s="212"/>
      <c r="N400" s="213"/>
      <c r="O400" s="213"/>
      <c r="P400" s="214">
        <f>SUM(P401:P403)</f>
        <v>0</v>
      </c>
      <c r="Q400" s="213"/>
      <c r="R400" s="214">
        <f>SUM(R401:R403)</f>
        <v>0</v>
      </c>
      <c r="S400" s="213"/>
      <c r="T400" s="215">
        <f>SUM(T401:T403)</f>
        <v>0</v>
      </c>
      <c r="AR400" s="216" t="s">
        <v>163</v>
      </c>
      <c r="AT400" s="217" t="s">
        <v>70</v>
      </c>
      <c r="AU400" s="217" t="s">
        <v>76</v>
      </c>
      <c r="AY400" s="216" t="s">
        <v>131</v>
      </c>
      <c r="BK400" s="218">
        <f>SUM(BK401:BK403)</f>
        <v>0</v>
      </c>
    </row>
    <row r="401" s="1" customFormat="1" ht="16.5" customHeight="1">
      <c r="B401" s="46"/>
      <c r="C401" s="221" t="s">
        <v>588</v>
      </c>
      <c r="D401" s="221" t="s">
        <v>134</v>
      </c>
      <c r="E401" s="222" t="s">
        <v>589</v>
      </c>
      <c r="F401" s="223" t="s">
        <v>590</v>
      </c>
      <c r="G401" s="224" t="s">
        <v>577</v>
      </c>
      <c r="H401" s="225">
        <v>1</v>
      </c>
      <c r="I401" s="226"/>
      <c r="J401" s="227">
        <f>ROUND(I401*H401,2)</f>
        <v>0</v>
      </c>
      <c r="K401" s="223" t="s">
        <v>150</v>
      </c>
      <c r="L401" s="72"/>
      <c r="M401" s="228" t="s">
        <v>21</v>
      </c>
      <c r="N401" s="229" t="s">
        <v>43</v>
      </c>
      <c r="O401" s="47"/>
      <c r="P401" s="230">
        <f>O401*H401</f>
        <v>0</v>
      </c>
      <c r="Q401" s="230">
        <v>0</v>
      </c>
      <c r="R401" s="230">
        <f>Q401*H401</f>
        <v>0</v>
      </c>
      <c r="S401" s="230">
        <v>0</v>
      </c>
      <c r="T401" s="231">
        <f>S401*H401</f>
        <v>0</v>
      </c>
      <c r="AR401" s="24" t="s">
        <v>578</v>
      </c>
      <c r="AT401" s="24" t="s">
        <v>134</v>
      </c>
      <c r="AU401" s="24" t="s">
        <v>80</v>
      </c>
      <c r="AY401" s="24" t="s">
        <v>131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24" t="s">
        <v>80</v>
      </c>
      <c r="BK401" s="232">
        <f>ROUND(I401*H401,2)</f>
        <v>0</v>
      </c>
      <c r="BL401" s="24" t="s">
        <v>578</v>
      </c>
      <c r="BM401" s="24" t="s">
        <v>591</v>
      </c>
    </row>
    <row r="402" s="1" customFormat="1">
      <c r="B402" s="46"/>
      <c r="C402" s="74"/>
      <c r="D402" s="233" t="s">
        <v>140</v>
      </c>
      <c r="E402" s="74"/>
      <c r="F402" s="234" t="s">
        <v>592</v>
      </c>
      <c r="G402" s="74"/>
      <c r="H402" s="74"/>
      <c r="I402" s="191"/>
      <c r="J402" s="74"/>
      <c r="K402" s="74"/>
      <c r="L402" s="72"/>
      <c r="M402" s="235"/>
      <c r="N402" s="47"/>
      <c r="O402" s="47"/>
      <c r="P402" s="47"/>
      <c r="Q402" s="47"/>
      <c r="R402" s="47"/>
      <c r="S402" s="47"/>
      <c r="T402" s="95"/>
      <c r="AT402" s="24" t="s">
        <v>140</v>
      </c>
      <c r="AU402" s="24" t="s">
        <v>80</v>
      </c>
    </row>
    <row r="403" s="1" customFormat="1">
      <c r="B403" s="46"/>
      <c r="C403" s="74"/>
      <c r="D403" s="233" t="s">
        <v>268</v>
      </c>
      <c r="E403" s="74"/>
      <c r="F403" s="278" t="s">
        <v>593</v>
      </c>
      <c r="G403" s="74"/>
      <c r="H403" s="74"/>
      <c r="I403" s="191"/>
      <c r="J403" s="74"/>
      <c r="K403" s="74"/>
      <c r="L403" s="72"/>
      <c r="M403" s="235"/>
      <c r="N403" s="47"/>
      <c r="O403" s="47"/>
      <c r="P403" s="47"/>
      <c r="Q403" s="47"/>
      <c r="R403" s="47"/>
      <c r="S403" s="47"/>
      <c r="T403" s="95"/>
      <c r="AT403" s="24" t="s">
        <v>268</v>
      </c>
      <c r="AU403" s="24" t="s">
        <v>80</v>
      </c>
    </row>
    <row r="404" s="10" customFormat="1" ht="29.88" customHeight="1">
      <c r="B404" s="205"/>
      <c r="C404" s="206"/>
      <c r="D404" s="207" t="s">
        <v>70</v>
      </c>
      <c r="E404" s="219" t="s">
        <v>594</v>
      </c>
      <c r="F404" s="219" t="s">
        <v>595</v>
      </c>
      <c r="G404" s="206"/>
      <c r="H404" s="206"/>
      <c r="I404" s="209"/>
      <c r="J404" s="220">
        <f>BK404</f>
        <v>0</v>
      </c>
      <c r="K404" s="206"/>
      <c r="L404" s="211"/>
      <c r="M404" s="212"/>
      <c r="N404" s="213"/>
      <c r="O404" s="213"/>
      <c r="P404" s="214">
        <f>SUM(P405:P406)</f>
        <v>0</v>
      </c>
      <c r="Q404" s="213"/>
      <c r="R404" s="214">
        <f>SUM(R405:R406)</f>
        <v>0</v>
      </c>
      <c r="S404" s="213"/>
      <c r="T404" s="215">
        <f>SUM(T405:T406)</f>
        <v>0</v>
      </c>
      <c r="AR404" s="216" t="s">
        <v>163</v>
      </c>
      <c r="AT404" s="217" t="s">
        <v>70</v>
      </c>
      <c r="AU404" s="217" t="s">
        <v>76</v>
      </c>
      <c r="AY404" s="216" t="s">
        <v>131</v>
      </c>
      <c r="BK404" s="218">
        <f>SUM(BK405:BK406)</f>
        <v>0</v>
      </c>
    </row>
    <row r="405" s="1" customFormat="1" ht="16.5" customHeight="1">
      <c r="B405" s="46"/>
      <c r="C405" s="221" t="s">
        <v>596</v>
      </c>
      <c r="D405" s="221" t="s">
        <v>134</v>
      </c>
      <c r="E405" s="222" t="s">
        <v>597</v>
      </c>
      <c r="F405" s="223" t="s">
        <v>595</v>
      </c>
      <c r="G405" s="224" t="s">
        <v>577</v>
      </c>
      <c r="H405" s="225">
        <v>1</v>
      </c>
      <c r="I405" s="226"/>
      <c r="J405" s="227">
        <f>ROUND(I405*H405,2)</f>
        <v>0</v>
      </c>
      <c r="K405" s="223" t="s">
        <v>150</v>
      </c>
      <c r="L405" s="72"/>
      <c r="M405" s="228" t="s">
        <v>21</v>
      </c>
      <c r="N405" s="229" t="s">
        <v>43</v>
      </c>
      <c r="O405" s="47"/>
      <c r="P405" s="230">
        <f>O405*H405</f>
        <v>0</v>
      </c>
      <c r="Q405" s="230">
        <v>0</v>
      </c>
      <c r="R405" s="230">
        <f>Q405*H405</f>
        <v>0</v>
      </c>
      <c r="S405" s="230">
        <v>0</v>
      </c>
      <c r="T405" s="231">
        <f>S405*H405</f>
        <v>0</v>
      </c>
      <c r="AR405" s="24" t="s">
        <v>578</v>
      </c>
      <c r="AT405" s="24" t="s">
        <v>134</v>
      </c>
      <c r="AU405" s="24" t="s">
        <v>80</v>
      </c>
      <c r="AY405" s="24" t="s">
        <v>131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24" t="s">
        <v>80</v>
      </c>
      <c r="BK405" s="232">
        <f>ROUND(I405*H405,2)</f>
        <v>0</v>
      </c>
      <c r="BL405" s="24" t="s">
        <v>578</v>
      </c>
      <c r="BM405" s="24" t="s">
        <v>598</v>
      </c>
    </row>
    <row r="406" s="1" customFormat="1">
      <c r="B406" s="46"/>
      <c r="C406" s="74"/>
      <c r="D406" s="233" t="s">
        <v>140</v>
      </c>
      <c r="E406" s="74"/>
      <c r="F406" s="234" t="s">
        <v>599</v>
      </c>
      <c r="G406" s="74"/>
      <c r="H406" s="74"/>
      <c r="I406" s="191"/>
      <c r="J406" s="74"/>
      <c r="K406" s="74"/>
      <c r="L406" s="72"/>
      <c r="M406" s="235"/>
      <c r="N406" s="47"/>
      <c r="O406" s="47"/>
      <c r="P406" s="47"/>
      <c r="Q406" s="47"/>
      <c r="R406" s="47"/>
      <c r="S406" s="47"/>
      <c r="T406" s="95"/>
      <c r="AT406" s="24" t="s">
        <v>140</v>
      </c>
      <c r="AU406" s="24" t="s">
        <v>80</v>
      </c>
    </row>
    <row r="407" s="10" customFormat="1" ht="29.88" customHeight="1">
      <c r="B407" s="205"/>
      <c r="C407" s="206"/>
      <c r="D407" s="207" t="s">
        <v>70</v>
      </c>
      <c r="E407" s="219" t="s">
        <v>600</v>
      </c>
      <c r="F407" s="219" t="s">
        <v>601</v>
      </c>
      <c r="G407" s="206"/>
      <c r="H407" s="206"/>
      <c r="I407" s="209"/>
      <c r="J407" s="220">
        <f>BK407</f>
        <v>0</v>
      </c>
      <c r="K407" s="206"/>
      <c r="L407" s="211"/>
      <c r="M407" s="212"/>
      <c r="N407" s="213"/>
      <c r="O407" s="213"/>
      <c r="P407" s="214">
        <f>SUM(P408:P411)</f>
        <v>0</v>
      </c>
      <c r="Q407" s="213"/>
      <c r="R407" s="214">
        <f>SUM(R408:R411)</f>
        <v>0</v>
      </c>
      <c r="S407" s="213"/>
      <c r="T407" s="215">
        <f>SUM(T408:T411)</f>
        <v>0</v>
      </c>
      <c r="AR407" s="216" t="s">
        <v>163</v>
      </c>
      <c r="AT407" s="217" t="s">
        <v>70</v>
      </c>
      <c r="AU407" s="217" t="s">
        <v>76</v>
      </c>
      <c r="AY407" s="216" t="s">
        <v>131</v>
      </c>
      <c r="BK407" s="218">
        <f>SUM(BK408:BK411)</f>
        <v>0</v>
      </c>
    </row>
    <row r="408" s="1" customFormat="1" ht="16.5" customHeight="1">
      <c r="B408" s="46"/>
      <c r="C408" s="221" t="s">
        <v>602</v>
      </c>
      <c r="D408" s="221" t="s">
        <v>134</v>
      </c>
      <c r="E408" s="222" t="s">
        <v>603</v>
      </c>
      <c r="F408" s="223" t="s">
        <v>604</v>
      </c>
      <c r="G408" s="224" t="s">
        <v>577</v>
      </c>
      <c r="H408" s="225">
        <v>1</v>
      </c>
      <c r="I408" s="226"/>
      <c r="J408" s="227">
        <f>ROUND(I408*H408,2)</f>
        <v>0</v>
      </c>
      <c r="K408" s="223" t="s">
        <v>21</v>
      </c>
      <c r="L408" s="72"/>
      <c r="M408" s="228" t="s">
        <v>21</v>
      </c>
      <c r="N408" s="229" t="s">
        <v>43</v>
      </c>
      <c r="O408" s="47"/>
      <c r="P408" s="230">
        <f>O408*H408</f>
        <v>0</v>
      </c>
      <c r="Q408" s="230">
        <v>0</v>
      </c>
      <c r="R408" s="230">
        <f>Q408*H408</f>
        <v>0</v>
      </c>
      <c r="S408" s="230">
        <v>0</v>
      </c>
      <c r="T408" s="231">
        <f>S408*H408</f>
        <v>0</v>
      </c>
      <c r="AR408" s="24" t="s">
        <v>578</v>
      </c>
      <c r="AT408" s="24" t="s">
        <v>134</v>
      </c>
      <c r="AU408" s="24" t="s">
        <v>80</v>
      </c>
      <c r="AY408" s="24" t="s">
        <v>131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24" t="s">
        <v>80</v>
      </c>
      <c r="BK408" s="232">
        <f>ROUND(I408*H408,2)</f>
        <v>0</v>
      </c>
      <c r="BL408" s="24" t="s">
        <v>578</v>
      </c>
      <c r="BM408" s="24" t="s">
        <v>605</v>
      </c>
    </row>
    <row r="409" s="1" customFormat="1">
      <c r="B409" s="46"/>
      <c r="C409" s="74"/>
      <c r="D409" s="233" t="s">
        <v>140</v>
      </c>
      <c r="E409" s="74"/>
      <c r="F409" s="234" t="s">
        <v>604</v>
      </c>
      <c r="G409" s="74"/>
      <c r="H409" s="74"/>
      <c r="I409" s="191"/>
      <c r="J409" s="74"/>
      <c r="K409" s="74"/>
      <c r="L409" s="72"/>
      <c r="M409" s="235"/>
      <c r="N409" s="47"/>
      <c r="O409" s="47"/>
      <c r="P409" s="47"/>
      <c r="Q409" s="47"/>
      <c r="R409" s="47"/>
      <c r="S409" s="47"/>
      <c r="T409" s="95"/>
      <c r="AT409" s="24" t="s">
        <v>140</v>
      </c>
      <c r="AU409" s="24" t="s">
        <v>80</v>
      </c>
    </row>
    <row r="410" s="1" customFormat="1" ht="25.5" customHeight="1">
      <c r="B410" s="46"/>
      <c r="C410" s="221" t="s">
        <v>606</v>
      </c>
      <c r="D410" s="221" t="s">
        <v>134</v>
      </c>
      <c r="E410" s="222" t="s">
        <v>607</v>
      </c>
      <c r="F410" s="223" t="s">
        <v>608</v>
      </c>
      <c r="G410" s="224" t="s">
        <v>577</v>
      </c>
      <c r="H410" s="225">
        <v>1</v>
      </c>
      <c r="I410" s="226"/>
      <c r="J410" s="227">
        <f>ROUND(I410*H410,2)</f>
        <v>0</v>
      </c>
      <c r="K410" s="223" t="s">
        <v>21</v>
      </c>
      <c r="L410" s="72"/>
      <c r="M410" s="228" t="s">
        <v>21</v>
      </c>
      <c r="N410" s="229" t="s">
        <v>43</v>
      </c>
      <c r="O410" s="47"/>
      <c r="P410" s="230">
        <f>O410*H410</f>
        <v>0</v>
      </c>
      <c r="Q410" s="230">
        <v>0</v>
      </c>
      <c r="R410" s="230">
        <f>Q410*H410</f>
        <v>0</v>
      </c>
      <c r="S410" s="230">
        <v>0</v>
      </c>
      <c r="T410" s="231">
        <f>S410*H410</f>
        <v>0</v>
      </c>
      <c r="AR410" s="24" t="s">
        <v>578</v>
      </c>
      <c r="AT410" s="24" t="s">
        <v>134</v>
      </c>
      <c r="AU410" s="24" t="s">
        <v>80</v>
      </c>
      <c r="AY410" s="24" t="s">
        <v>131</v>
      </c>
      <c r="BE410" s="232">
        <f>IF(N410="základní",J410,0)</f>
        <v>0</v>
      </c>
      <c r="BF410" s="232">
        <f>IF(N410="snížená",J410,0)</f>
        <v>0</v>
      </c>
      <c r="BG410" s="232">
        <f>IF(N410="zákl. přenesená",J410,0)</f>
        <v>0</v>
      </c>
      <c r="BH410" s="232">
        <f>IF(N410="sníž. přenesená",J410,0)</f>
        <v>0</v>
      </c>
      <c r="BI410" s="232">
        <f>IF(N410="nulová",J410,0)</f>
        <v>0</v>
      </c>
      <c r="BJ410" s="24" t="s">
        <v>80</v>
      </c>
      <c r="BK410" s="232">
        <f>ROUND(I410*H410,2)</f>
        <v>0</v>
      </c>
      <c r="BL410" s="24" t="s">
        <v>578</v>
      </c>
      <c r="BM410" s="24" t="s">
        <v>609</v>
      </c>
    </row>
    <row r="411" s="1" customFormat="1">
      <c r="B411" s="46"/>
      <c r="C411" s="74"/>
      <c r="D411" s="233" t="s">
        <v>140</v>
      </c>
      <c r="E411" s="74"/>
      <c r="F411" s="234" t="s">
        <v>610</v>
      </c>
      <c r="G411" s="74"/>
      <c r="H411" s="74"/>
      <c r="I411" s="191"/>
      <c r="J411" s="74"/>
      <c r="K411" s="74"/>
      <c r="L411" s="72"/>
      <c r="M411" s="290"/>
      <c r="N411" s="291"/>
      <c r="O411" s="291"/>
      <c r="P411" s="291"/>
      <c r="Q411" s="291"/>
      <c r="R411" s="291"/>
      <c r="S411" s="291"/>
      <c r="T411" s="292"/>
      <c r="AT411" s="24" t="s">
        <v>140</v>
      </c>
      <c r="AU411" s="24" t="s">
        <v>80</v>
      </c>
    </row>
    <row r="412" s="1" customFormat="1" ht="6.96" customHeight="1">
      <c r="B412" s="67"/>
      <c r="C412" s="68"/>
      <c r="D412" s="68"/>
      <c r="E412" s="68"/>
      <c r="F412" s="68"/>
      <c r="G412" s="68"/>
      <c r="H412" s="68"/>
      <c r="I412" s="166"/>
      <c r="J412" s="68"/>
      <c r="K412" s="68"/>
      <c r="L412" s="72"/>
    </row>
  </sheetData>
  <sheetProtection sheet="1" autoFilter="0" formatColumns="0" formatRows="0" objects="1" scenarios="1" spinCount="100000" saltValue="pix86pmm6H4CHPsLSs50xHSd4ZwxGHMtdmxr82tNmFbeewjrNpVPq7TOrHppd8uTDCnSHZMNzc54nU9Ol46kQg==" hashValue="nr5VEwkAHPr0+HXLFxEbvfP9QlcxGIHMWs/167fdhf3uJcT9xqo3WjMAYqtxgH6NSd9D83PE8JLOp9rLK5e5Fg==" algorithmName="SHA-512" password="CC35"/>
  <autoFilter ref="C94:K411"/>
  <mergeCells count="10">
    <mergeCell ref="E7:H7"/>
    <mergeCell ref="E9:H9"/>
    <mergeCell ref="E24:H24"/>
    <mergeCell ref="E45:H45"/>
    <mergeCell ref="E47:H47"/>
    <mergeCell ref="J51:J52"/>
    <mergeCell ref="E85:H85"/>
    <mergeCell ref="E87:H87"/>
    <mergeCell ref="G1:H1"/>
    <mergeCell ref="L2:V2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83</v>
      </c>
      <c r="G1" s="139" t="s">
        <v>84</v>
      </c>
      <c r="H1" s="139"/>
      <c r="I1" s="140"/>
      <c r="J1" s="139" t="s">
        <v>85</v>
      </c>
      <c r="K1" s="138" t="s">
        <v>86</v>
      </c>
      <c r="L1" s="139" t="s">
        <v>87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82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76</v>
      </c>
    </row>
    <row r="4" ht="36.96" customHeight="1">
      <c r="B4" s="28"/>
      <c r="C4" s="29"/>
      <c r="D4" s="30" t="s">
        <v>88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Oprava střešní krytiny, Mariánská č.p. 204, Česká Lípa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89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611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29</v>
      </c>
      <c r="G12" s="47"/>
      <c r="H12" s="47"/>
      <c r="I12" s="146" t="s">
        <v>25</v>
      </c>
      <c r="J12" s="147" t="str">
        <f>'Rekapitulace stavby'!AN8</f>
        <v>4. 10. 2017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>Ing. Kateřina Iwanejko</v>
      </c>
      <c r="F21" s="47"/>
      <c r="G21" s="47"/>
      <c r="H21" s="47"/>
      <c r="I21" s="146" t="s">
        <v>30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37</v>
      </c>
      <c r="E27" s="47"/>
      <c r="F27" s="47"/>
      <c r="G27" s="47"/>
      <c r="H27" s="47"/>
      <c r="I27" s="144"/>
      <c r="J27" s="155">
        <f>ROUND(J80,2)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39</v>
      </c>
      <c r="G29" s="47"/>
      <c r="H29" s="47"/>
      <c r="I29" s="156" t="s">
        <v>38</v>
      </c>
      <c r="J29" s="52" t="s">
        <v>40</v>
      </c>
      <c r="K29" s="51"/>
    </row>
    <row r="30" s="1" customFormat="1" ht="14.4" customHeight="1">
      <c r="B30" s="46"/>
      <c r="C30" s="47"/>
      <c r="D30" s="55" t="s">
        <v>41</v>
      </c>
      <c r="E30" s="55" t="s">
        <v>42</v>
      </c>
      <c r="F30" s="157">
        <f>ROUND(SUM(BE80:BE122), 2)</f>
        <v>0</v>
      </c>
      <c r="G30" s="47"/>
      <c r="H30" s="47"/>
      <c r="I30" s="158">
        <v>0.20999999999999999</v>
      </c>
      <c r="J30" s="157">
        <f>ROUND(ROUND((SUM(BE80:BE122)), 2)*I30, 2)</f>
        <v>0</v>
      </c>
      <c r="K30" s="51"/>
    </row>
    <row r="31" s="1" customFormat="1" ht="14.4" customHeight="1">
      <c r="B31" s="46"/>
      <c r="C31" s="47"/>
      <c r="D31" s="47"/>
      <c r="E31" s="55" t="s">
        <v>43</v>
      </c>
      <c r="F31" s="157">
        <f>ROUND(SUM(BF80:BF122), 2)</f>
        <v>0</v>
      </c>
      <c r="G31" s="47"/>
      <c r="H31" s="47"/>
      <c r="I31" s="158">
        <v>0.14999999999999999</v>
      </c>
      <c r="J31" s="157">
        <f>ROUND(ROUND((SUM(BF80:BF122)),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44</v>
      </c>
      <c r="F32" s="157">
        <f>ROUND(SUM(BG80:BG122),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57">
        <f>ROUND(SUM(BH80:BH122),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57">
        <f>ROUND(SUM(BI80:BI122),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47</v>
      </c>
      <c r="E36" s="98"/>
      <c r="F36" s="98"/>
      <c r="G36" s="161" t="s">
        <v>48</v>
      </c>
      <c r="H36" s="162" t="s">
        <v>49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91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Oprava střešní krytiny, Mariánská č.p. 204, Česká Lípa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89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2 - Bleskosvod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46" t="s">
        <v>25</v>
      </c>
      <c r="J49" s="147" t="str">
        <f>IF(J12="","",J12)</f>
        <v>4. 10. 2017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>Ing. Kateřina Iwanejko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92</v>
      </c>
      <c r="D54" s="159"/>
      <c r="E54" s="159"/>
      <c r="F54" s="159"/>
      <c r="G54" s="159"/>
      <c r="H54" s="159"/>
      <c r="I54" s="173"/>
      <c r="J54" s="174" t="s">
        <v>93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94</v>
      </c>
      <c r="D56" s="47"/>
      <c r="E56" s="47"/>
      <c r="F56" s="47"/>
      <c r="G56" s="47"/>
      <c r="H56" s="47"/>
      <c r="I56" s="144"/>
      <c r="J56" s="155">
        <f>J80</f>
        <v>0</v>
      </c>
      <c r="K56" s="51"/>
      <c r="AU56" s="24" t="s">
        <v>95</v>
      </c>
    </row>
    <row r="57" s="7" customFormat="1" ht="24.96" customHeight="1">
      <c r="B57" s="177"/>
      <c r="C57" s="178"/>
      <c r="D57" s="179" t="s">
        <v>612</v>
      </c>
      <c r="E57" s="180"/>
      <c r="F57" s="180"/>
      <c r="G57" s="180"/>
      <c r="H57" s="180"/>
      <c r="I57" s="181"/>
      <c r="J57" s="182">
        <f>J81</f>
        <v>0</v>
      </c>
      <c r="K57" s="183"/>
    </row>
    <row r="58" s="7" customFormat="1" ht="24.96" customHeight="1">
      <c r="B58" s="177"/>
      <c r="C58" s="178"/>
      <c r="D58" s="179" t="s">
        <v>613</v>
      </c>
      <c r="E58" s="180"/>
      <c r="F58" s="180"/>
      <c r="G58" s="180"/>
      <c r="H58" s="180"/>
      <c r="I58" s="181"/>
      <c r="J58" s="182">
        <f>J88</f>
        <v>0</v>
      </c>
      <c r="K58" s="183"/>
    </row>
    <row r="59" s="7" customFormat="1" ht="24.96" customHeight="1">
      <c r="B59" s="177"/>
      <c r="C59" s="178"/>
      <c r="D59" s="179" t="s">
        <v>614</v>
      </c>
      <c r="E59" s="180"/>
      <c r="F59" s="180"/>
      <c r="G59" s="180"/>
      <c r="H59" s="180"/>
      <c r="I59" s="181"/>
      <c r="J59" s="182">
        <f>J115</f>
        <v>0</v>
      </c>
      <c r="K59" s="183"/>
    </row>
    <row r="60" s="7" customFormat="1" ht="24.96" customHeight="1">
      <c r="B60" s="177"/>
      <c r="C60" s="178"/>
      <c r="D60" s="179" t="s">
        <v>615</v>
      </c>
      <c r="E60" s="180"/>
      <c r="F60" s="180"/>
      <c r="G60" s="180"/>
      <c r="H60" s="180"/>
      <c r="I60" s="181"/>
      <c r="J60" s="182">
        <f>J120</f>
        <v>0</v>
      </c>
      <c r="K60" s="183"/>
    </row>
    <row r="61" s="1" customFormat="1" ht="21.84" customHeight="1">
      <c r="B61" s="46"/>
      <c r="C61" s="47"/>
      <c r="D61" s="47"/>
      <c r="E61" s="47"/>
      <c r="F61" s="47"/>
      <c r="G61" s="47"/>
      <c r="H61" s="47"/>
      <c r="I61" s="144"/>
      <c r="J61" s="47"/>
      <c r="K61" s="51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66"/>
      <c r="J62" s="68"/>
      <c r="K62" s="69"/>
    </row>
    <row r="66" s="1" customFormat="1" ht="6.96" customHeight="1">
      <c r="B66" s="70"/>
      <c r="C66" s="71"/>
      <c r="D66" s="71"/>
      <c r="E66" s="71"/>
      <c r="F66" s="71"/>
      <c r="G66" s="71"/>
      <c r="H66" s="71"/>
      <c r="I66" s="169"/>
      <c r="J66" s="71"/>
      <c r="K66" s="71"/>
      <c r="L66" s="72"/>
    </row>
    <row r="67" s="1" customFormat="1" ht="36.96" customHeight="1">
      <c r="B67" s="46"/>
      <c r="C67" s="73" t="s">
        <v>115</v>
      </c>
      <c r="D67" s="74"/>
      <c r="E67" s="74"/>
      <c r="F67" s="74"/>
      <c r="G67" s="74"/>
      <c r="H67" s="74"/>
      <c r="I67" s="191"/>
      <c r="J67" s="74"/>
      <c r="K67" s="74"/>
      <c r="L67" s="72"/>
    </row>
    <row r="68" s="1" customFormat="1" ht="6.96" customHeight="1">
      <c r="B68" s="46"/>
      <c r="C68" s="74"/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4.4" customHeight="1">
      <c r="B69" s="46"/>
      <c r="C69" s="76" t="s">
        <v>18</v>
      </c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16.5" customHeight="1">
      <c r="B70" s="46"/>
      <c r="C70" s="74"/>
      <c r="D70" s="74"/>
      <c r="E70" s="192" t="str">
        <f>E7</f>
        <v>Oprava střešní krytiny, Mariánská č.p. 204, Česká Lípa</v>
      </c>
      <c r="F70" s="76"/>
      <c r="G70" s="76"/>
      <c r="H70" s="76"/>
      <c r="I70" s="191"/>
      <c r="J70" s="74"/>
      <c r="K70" s="74"/>
      <c r="L70" s="72"/>
    </row>
    <row r="71" s="1" customFormat="1" ht="14.4" customHeight="1">
      <c r="B71" s="46"/>
      <c r="C71" s="76" t="s">
        <v>89</v>
      </c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7.25" customHeight="1">
      <c r="B72" s="46"/>
      <c r="C72" s="74"/>
      <c r="D72" s="74"/>
      <c r="E72" s="82" t="str">
        <f>E9</f>
        <v>2 - Bleskosvod</v>
      </c>
      <c r="F72" s="74"/>
      <c r="G72" s="74"/>
      <c r="H72" s="74"/>
      <c r="I72" s="191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18" customHeight="1">
      <c r="B74" s="46"/>
      <c r="C74" s="76" t="s">
        <v>23</v>
      </c>
      <c r="D74" s="74"/>
      <c r="E74" s="74"/>
      <c r="F74" s="193" t="str">
        <f>F12</f>
        <v xml:space="preserve"> </v>
      </c>
      <c r="G74" s="74"/>
      <c r="H74" s="74"/>
      <c r="I74" s="194" t="s">
        <v>25</v>
      </c>
      <c r="J74" s="85" t="str">
        <f>IF(J12="","",J12)</f>
        <v>4. 10. 2017</v>
      </c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>
      <c r="B76" s="46"/>
      <c r="C76" s="76" t="s">
        <v>27</v>
      </c>
      <c r="D76" s="74"/>
      <c r="E76" s="74"/>
      <c r="F76" s="193" t="str">
        <f>E15</f>
        <v xml:space="preserve"> </v>
      </c>
      <c r="G76" s="74"/>
      <c r="H76" s="74"/>
      <c r="I76" s="194" t="s">
        <v>33</v>
      </c>
      <c r="J76" s="193" t="str">
        <f>E21</f>
        <v>Ing. Kateřina Iwanejko</v>
      </c>
      <c r="K76" s="74"/>
      <c r="L76" s="72"/>
    </row>
    <row r="77" s="1" customFormat="1" ht="14.4" customHeight="1">
      <c r="B77" s="46"/>
      <c r="C77" s="76" t="s">
        <v>31</v>
      </c>
      <c r="D77" s="74"/>
      <c r="E77" s="74"/>
      <c r="F77" s="193" t="str">
        <f>IF(E18="","",E18)</f>
        <v/>
      </c>
      <c r="G77" s="74"/>
      <c r="H77" s="74"/>
      <c r="I77" s="191"/>
      <c r="J77" s="74"/>
      <c r="K77" s="74"/>
      <c r="L77" s="72"/>
    </row>
    <row r="78" s="1" customFormat="1" ht="10.32" customHeight="1">
      <c r="B78" s="46"/>
      <c r="C78" s="74"/>
      <c r="D78" s="74"/>
      <c r="E78" s="74"/>
      <c r="F78" s="74"/>
      <c r="G78" s="74"/>
      <c r="H78" s="74"/>
      <c r="I78" s="191"/>
      <c r="J78" s="74"/>
      <c r="K78" s="74"/>
      <c r="L78" s="72"/>
    </row>
    <row r="79" s="9" customFormat="1" ht="29.28" customHeight="1">
      <c r="B79" s="195"/>
      <c r="C79" s="196" t="s">
        <v>116</v>
      </c>
      <c r="D79" s="197" t="s">
        <v>56</v>
      </c>
      <c r="E79" s="197" t="s">
        <v>52</v>
      </c>
      <c r="F79" s="197" t="s">
        <v>117</v>
      </c>
      <c r="G79" s="197" t="s">
        <v>118</v>
      </c>
      <c r="H79" s="197" t="s">
        <v>119</v>
      </c>
      <c r="I79" s="198" t="s">
        <v>120</v>
      </c>
      <c r="J79" s="197" t="s">
        <v>93</v>
      </c>
      <c r="K79" s="199" t="s">
        <v>121</v>
      </c>
      <c r="L79" s="200"/>
      <c r="M79" s="102" t="s">
        <v>122</v>
      </c>
      <c r="N79" s="103" t="s">
        <v>41</v>
      </c>
      <c r="O79" s="103" t="s">
        <v>123</v>
      </c>
      <c r="P79" s="103" t="s">
        <v>124</v>
      </c>
      <c r="Q79" s="103" t="s">
        <v>125</v>
      </c>
      <c r="R79" s="103" t="s">
        <v>126</v>
      </c>
      <c r="S79" s="103" t="s">
        <v>127</v>
      </c>
      <c r="T79" s="104" t="s">
        <v>128</v>
      </c>
    </row>
    <row r="80" s="1" customFormat="1" ht="29.28" customHeight="1">
      <c r="B80" s="46"/>
      <c r="C80" s="108" t="s">
        <v>94</v>
      </c>
      <c r="D80" s="74"/>
      <c r="E80" s="74"/>
      <c r="F80" s="74"/>
      <c r="G80" s="74"/>
      <c r="H80" s="74"/>
      <c r="I80" s="191"/>
      <c r="J80" s="201">
        <f>BK80</f>
        <v>0</v>
      </c>
      <c r="K80" s="74"/>
      <c r="L80" s="72"/>
      <c r="M80" s="105"/>
      <c r="N80" s="106"/>
      <c r="O80" s="106"/>
      <c r="P80" s="202">
        <f>P81+P88+P115+P120</f>
        <v>0</v>
      </c>
      <c r="Q80" s="106"/>
      <c r="R80" s="202">
        <f>R81+R88+R115+R120</f>
        <v>0</v>
      </c>
      <c r="S80" s="106"/>
      <c r="T80" s="203">
        <f>T81+T88+T115+T120</f>
        <v>0</v>
      </c>
      <c r="AT80" s="24" t="s">
        <v>70</v>
      </c>
      <c r="AU80" s="24" t="s">
        <v>95</v>
      </c>
      <c r="BK80" s="204">
        <f>BK81+BK88+BK115+BK120</f>
        <v>0</v>
      </c>
    </row>
    <row r="81" s="10" customFormat="1" ht="37.44" customHeight="1">
      <c r="B81" s="205"/>
      <c r="C81" s="206"/>
      <c r="D81" s="207" t="s">
        <v>70</v>
      </c>
      <c r="E81" s="208" t="s">
        <v>616</v>
      </c>
      <c r="F81" s="208" t="s">
        <v>617</v>
      </c>
      <c r="G81" s="206"/>
      <c r="H81" s="206"/>
      <c r="I81" s="209"/>
      <c r="J81" s="210">
        <f>BK81</f>
        <v>0</v>
      </c>
      <c r="K81" s="206"/>
      <c r="L81" s="211"/>
      <c r="M81" s="212"/>
      <c r="N81" s="213"/>
      <c r="O81" s="213"/>
      <c r="P81" s="214">
        <f>SUM(P82:P87)</f>
        <v>0</v>
      </c>
      <c r="Q81" s="213"/>
      <c r="R81" s="214">
        <f>SUM(R82:R87)</f>
        <v>0</v>
      </c>
      <c r="S81" s="213"/>
      <c r="T81" s="215">
        <f>SUM(T82:T87)</f>
        <v>0</v>
      </c>
      <c r="AR81" s="216" t="s">
        <v>80</v>
      </c>
      <c r="AT81" s="217" t="s">
        <v>70</v>
      </c>
      <c r="AU81" s="217" t="s">
        <v>71</v>
      </c>
      <c r="AY81" s="216" t="s">
        <v>131</v>
      </c>
      <c r="BK81" s="218">
        <f>SUM(BK82:BK87)</f>
        <v>0</v>
      </c>
    </row>
    <row r="82" s="1" customFormat="1" ht="16.5" customHeight="1">
      <c r="B82" s="46"/>
      <c r="C82" s="221" t="s">
        <v>71</v>
      </c>
      <c r="D82" s="221" t="s">
        <v>134</v>
      </c>
      <c r="E82" s="222" t="s">
        <v>618</v>
      </c>
      <c r="F82" s="223" t="s">
        <v>619</v>
      </c>
      <c r="G82" s="224" t="s">
        <v>214</v>
      </c>
      <c r="H82" s="225">
        <v>130</v>
      </c>
      <c r="I82" s="226"/>
      <c r="J82" s="227">
        <f>ROUND(I82*H82,2)</f>
        <v>0</v>
      </c>
      <c r="K82" s="223" t="s">
        <v>21</v>
      </c>
      <c r="L82" s="72"/>
      <c r="M82" s="228" t="s">
        <v>21</v>
      </c>
      <c r="N82" s="229" t="s">
        <v>43</v>
      </c>
      <c r="O82" s="47"/>
      <c r="P82" s="230">
        <f>O82*H82</f>
        <v>0</v>
      </c>
      <c r="Q82" s="230">
        <v>0</v>
      </c>
      <c r="R82" s="230">
        <f>Q82*H82</f>
        <v>0</v>
      </c>
      <c r="S82" s="230">
        <v>0</v>
      </c>
      <c r="T82" s="231">
        <f>S82*H82</f>
        <v>0</v>
      </c>
      <c r="AR82" s="24" t="s">
        <v>217</v>
      </c>
      <c r="AT82" s="24" t="s">
        <v>134</v>
      </c>
      <c r="AU82" s="24" t="s">
        <v>76</v>
      </c>
      <c r="AY82" s="24" t="s">
        <v>131</v>
      </c>
      <c r="BE82" s="232">
        <f>IF(N82="základní",J82,0)</f>
        <v>0</v>
      </c>
      <c r="BF82" s="232">
        <f>IF(N82="snížená",J82,0)</f>
        <v>0</v>
      </c>
      <c r="BG82" s="232">
        <f>IF(N82="zákl. přenesená",J82,0)</f>
        <v>0</v>
      </c>
      <c r="BH82" s="232">
        <f>IF(N82="sníž. přenesená",J82,0)</f>
        <v>0</v>
      </c>
      <c r="BI82" s="232">
        <f>IF(N82="nulová",J82,0)</f>
        <v>0</v>
      </c>
      <c r="BJ82" s="24" t="s">
        <v>80</v>
      </c>
      <c r="BK82" s="232">
        <f>ROUND(I82*H82,2)</f>
        <v>0</v>
      </c>
      <c r="BL82" s="24" t="s">
        <v>217</v>
      </c>
      <c r="BM82" s="24" t="s">
        <v>80</v>
      </c>
    </row>
    <row r="83" s="1" customFormat="1">
      <c r="B83" s="46"/>
      <c r="C83" s="74"/>
      <c r="D83" s="233" t="s">
        <v>140</v>
      </c>
      <c r="E83" s="74"/>
      <c r="F83" s="234" t="s">
        <v>619</v>
      </c>
      <c r="G83" s="74"/>
      <c r="H83" s="74"/>
      <c r="I83" s="191"/>
      <c r="J83" s="74"/>
      <c r="K83" s="74"/>
      <c r="L83" s="72"/>
      <c r="M83" s="235"/>
      <c r="N83" s="47"/>
      <c r="O83" s="47"/>
      <c r="P83" s="47"/>
      <c r="Q83" s="47"/>
      <c r="R83" s="47"/>
      <c r="S83" s="47"/>
      <c r="T83" s="95"/>
      <c r="AT83" s="24" t="s">
        <v>140</v>
      </c>
      <c r="AU83" s="24" t="s">
        <v>76</v>
      </c>
    </row>
    <row r="84" s="1" customFormat="1" ht="16.5" customHeight="1">
      <c r="B84" s="46"/>
      <c r="C84" s="221" t="s">
        <v>71</v>
      </c>
      <c r="D84" s="221" t="s">
        <v>134</v>
      </c>
      <c r="E84" s="222" t="s">
        <v>620</v>
      </c>
      <c r="F84" s="223" t="s">
        <v>621</v>
      </c>
      <c r="G84" s="224" t="s">
        <v>214</v>
      </c>
      <c r="H84" s="225">
        <v>45</v>
      </c>
      <c r="I84" s="226"/>
      <c r="J84" s="227">
        <f>ROUND(I84*H84,2)</f>
        <v>0</v>
      </c>
      <c r="K84" s="223" t="s">
        <v>21</v>
      </c>
      <c r="L84" s="72"/>
      <c r="M84" s="228" t="s">
        <v>21</v>
      </c>
      <c r="N84" s="229" t="s">
        <v>43</v>
      </c>
      <c r="O84" s="47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24" t="s">
        <v>217</v>
      </c>
      <c r="AT84" s="24" t="s">
        <v>134</v>
      </c>
      <c r="AU84" s="24" t="s">
        <v>76</v>
      </c>
      <c r="AY84" s="24" t="s">
        <v>131</v>
      </c>
      <c r="BE84" s="232">
        <f>IF(N84="základní",J84,0)</f>
        <v>0</v>
      </c>
      <c r="BF84" s="232">
        <f>IF(N84="snížená",J84,0)</f>
        <v>0</v>
      </c>
      <c r="BG84" s="232">
        <f>IF(N84="zákl. přenesená",J84,0)</f>
        <v>0</v>
      </c>
      <c r="BH84" s="232">
        <f>IF(N84="sníž. přenesená",J84,0)</f>
        <v>0</v>
      </c>
      <c r="BI84" s="232">
        <f>IF(N84="nulová",J84,0)</f>
        <v>0</v>
      </c>
      <c r="BJ84" s="24" t="s">
        <v>80</v>
      </c>
      <c r="BK84" s="232">
        <f>ROUND(I84*H84,2)</f>
        <v>0</v>
      </c>
      <c r="BL84" s="24" t="s">
        <v>217</v>
      </c>
      <c r="BM84" s="24" t="s">
        <v>138</v>
      </c>
    </row>
    <row r="85" s="1" customFormat="1">
      <c r="B85" s="46"/>
      <c r="C85" s="74"/>
      <c r="D85" s="233" t="s">
        <v>140</v>
      </c>
      <c r="E85" s="74"/>
      <c r="F85" s="234" t="s">
        <v>621</v>
      </c>
      <c r="G85" s="74"/>
      <c r="H85" s="74"/>
      <c r="I85" s="191"/>
      <c r="J85" s="74"/>
      <c r="K85" s="74"/>
      <c r="L85" s="72"/>
      <c r="M85" s="235"/>
      <c r="N85" s="47"/>
      <c r="O85" s="47"/>
      <c r="P85" s="47"/>
      <c r="Q85" s="47"/>
      <c r="R85" s="47"/>
      <c r="S85" s="47"/>
      <c r="T85" s="95"/>
      <c r="AT85" s="24" t="s">
        <v>140</v>
      </c>
      <c r="AU85" s="24" t="s">
        <v>76</v>
      </c>
    </row>
    <row r="86" s="1" customFormat="1" ht="16.5" customHeight="1">
      <c r="B86" s="46"/>
      <c r="C86" s="221" t="s">
        <v>71</v>
      </c>
      <c r="D86" s="221" t="s">
        <v>134</v>
      </c>
      <c r="E86" s="222" t="s">
        <v>622</v>
      </c>
      <c r="F86" s="223" t="s">
        <v>623</v>
      </c>
      <c r="G86" s="224" t="s">
        <v>624</v>
      </c>
      <c r="H86" s="225">
        <v>5</v>
      </c>
      <c r="I86" s="226"/>
      <c r="J86" s="227">
        <f>ROUND(I86*H86,2)</f>
        <v>0</v>
      </c>
      <c r="K86" s="223" t="s">
        <v>21</v>
      </c>
      <c r="L86" s="72"/>
      <c r="M86" s="228" t="s">
        <v>21</v>
      </c>
      <c r="N86" s="229" t="s">
        <v>43</v>
      </c>
      <c r="O86" s="47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4" t="s">
        <v>217</v>
      </c>
      <c r="AT86" s="24" t="s">
        <v>134</v>
      </c>
      <c r="AU86" s="24" t="s">
        <v>76</v>
      </c>
      <c r="AY86" s="24" t="s">
        <v>131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4" t="s">
        <v>80</v>
      </c>
      <c r="BK86" s="232">
        <f>ROUND(I86*H86,2)</f>
        <v>0</v>
      </c>
      <c r="BL86" s="24" t="s">
        <v>217</v>
      </c>
      <c r="BM86" s="24" t="s">
        <v>145</v>
      </c>
    </row>
    <row r="87" s="1" customFormat="1">
      <c r="B87" s="46"/>
      <c r="C87" s="74"/>
      <c r="D87" s="233" t="s">
        <v>140</v>
      </c>
      <c r="E87" s="74"/>
      <c r="F87" s="234" t="s">
        <v>623</v>
      </c>
      <c r="G87" s="74"/>
      <c r="H87" s="74"/>
      <c r="I87" s="191"/>
      <c r="J87" s="74"/>
      <c r="K87" s="74"/>
      <c r="L87" s="72"/>
      <c r="M87" s="235"/>
      <c r="N87" s="47"/>
      <c r="O87" s="47"/>
      <c r="P87" s="47"/>
      <c r="Q87" s="47"/>
      <c r="R87" s="47"/>
      <c r="S87" s="47"/>
      <c r="T87" s="95"/>
      <c r="AT87" s="24" t="s">
        <v>140</v>
      </c>
      <c r="AU87" s="24" t="s">
        <v>76</v>
      </c>
    </row>
    <row r="88" s="10" customFormat="1" ht="37.44" customHeight="1">
      <c r="B88" s="205"/>
      <c r="C88" s="206"/>
      <c r="D88" s="207" t="s">
        <v>70</v>
      </c>
      <c r="E88" s="208" t="s">
        <v>625</v>
      </c>
      <c r="F88" s="208" t="s">
        <v>626</v>
      </c>
      <c r="G88" s="206"/>
      <c r="H88" s="206"/>
      <c r="I88" s="209"/>
      <c r="J88" s="210">
        <f>BK88</f>
        <v>0</v>
      </c>
      <c r="K88" s="206"/>
      <c r="L88" s="211"/>
      <c r="M88" s="212"/>
      <c r="N88" s="213"/>
      <c r="O88" s="213"/>
      <c r="P88" s="214">
        <f>SUM(P89:P114)</f>
        <v>0</v>
      </c>
      <c r="Q88" s="213"/>
      <c r="R88" s="214">
        <f>SUM(R89:R114)</f>
        <v>0</v>
      </c>
      <c r="S88" s="213"/>
      <c r="T88" s="215">
        <f>SUM(T89:T114)</f>
        <v>0</v>
      </c>
      <c r="AR88" s="216" t="s">
        <v>80</v>
      </c>
      <c r="AT88" s="217" t="s">
        <v>70</v>
      </c>
      <c r="AU88" s="217" t="s">
        <v>71</v>
      </c>
      <c r="AY88" s="216" t="s">
        <v>131</v>
      </c>
      <c r="BK88" s="218">
        <f>SUM(BK89:BK114)</f>
        <v>0</v>
      </c>
    </row>
    <row r="89" s="1" customFormat="1" ht="16.5" customHeight="1">
      <c r="B89" s="46"/>
      <c r="C89" s="221" t="s">
        <v>71</v>
      </c>
      <c r="D89" s="221" t="s">
        <v>134</v>
      </c>
      <c r="E89" s="222" t="s">
        <v>627</v>
      </c>
      <c r="F89" s="223" t="s">
        <v>628</v>
      </c>
      <c r="G89" s="224" t="s">
        <v>214</v>
      </c>
      <c r="H89" s="225">
        <v>180</v>
      </c>
      <c r="I89" s="226"/>
      <c r="J89" s="227">
        <f>ROUND(I89*H89,2)</f>
        <v>0</v>
      </c>
      <c r="K89" s="223" t="s">
        <v>21</v>
      </c>
      <c r="L89" s="72"/>
      <c r="M89" s="228" t="s">
        <v>21</v>
      </c>
      <c r="N89" s="229" t="s">
        <v>43</v>
      </c>
      <c r="O89" s="47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4" t="s">
        <v>217</v>
      </c>
      <c r="AT89" s="24" t="s">
        <v>134</v>
      </c>
      <c r="AU89" s="24" t="s">
        <v>76</v>
      </c>
      <c r="AY89" s="24" t="s">
        <v>131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80</v>
      </c>
      <c r="BK89" s="232">
        <f>ROUND(I89*H89,2)</f>
        <v>0</v>
      </c>
      <c r="BL89" s="24" t="s">
        <v>217</v>
      </c>
      <c r="BM89" s="24" t="s">
        <v>179</v>
      </c>
    </row>
    <row r="90" s="1" customFormat="1">
      <c r="B90" s="46"/>
      <c r="C90" s="74"/>
      <c r="D90" s="233" t="s">
        <v>140</v>
      </c>
      <c r="E90" s="74"/>
      <c r="F90" s="234" t="s">
        <v>628</v>
      </c>
      <c r="G90" s="74"/>
      <c r="H90" s="74"/>
      <c r="I90" s="191"/>
      <c r="J90" s="74"/>
      <c r="K90" s="74"/>
      <c r="L90" s="72"/>
      <c r="M90" s="235"/>
      <c r="N90" s="47"/>
      <c r="O90" s="47"/>
      <c r="P90" s="47"/>
      <c r="Q90" s="47"/>
      <c r="R90" s="47"/>
      <c r="S90" s="47"/>
      <c r="T90" s="95"/>
      <c r="AT90" s="24" t="s">
        <v>140</v>
      </c>
      <c r="AU90" s="24" t="s">
        <v>76</v>
      </c>
    </row>
    <row r="91" s="1" customFormat="1" ht="16.5" customHeight="1">
      <c r="B91" s="46"/>
      <c r="C91" s="221" t="s">
        <v>71</v>
      </c>
      <c r="D91" s="221" t="s">
        <v>134</v>
      </c>
      <c r="E91" s="222" t="s">
        <v>629</v>
      </c>
      <c r="F91" s="223" t="s">
        <v>630</v>
      </c>
      <c r="G91" s="224" t="s">
        <v>214</v>
      </c>
      <c r="H91" s="225">
        <v>15</v>
      </c>
      <c r="I91" s="226"/>
      <c r="J91" s="227">
        <f>ROUND(I91*H91,2)</f>
        <v>0</v>
      </c>
      <c r="K91" s="223" t="s">
        <v>21</v>
      </c>
      <c r="L91" s="72"/>
      <c r="M91" s="228" t="s">
        <v>21</v>
      </c>
      <c r="N91" s="229" t="s">
        <v>43</v>
      </c>
      <c r="O91" s="47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4" t="s">
        <v>217</v>
      </c>
      <c r="AT91" s="24" t="s">
        <v>134</v>
      </c>
      <c r="AU91" s="24" t="s">
        <v>76</v>
      </c>
      <c r="AY91" s="24" t="s">
        <v>131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4" t="s">
        <v>80</v>
      </c>
      <c r="BK91" s="232">
        <f>ROUND(I91*H91,2)</f>
        <v>0</v>
      </c>
      <c r="BL91" s="24" t="s">
        <v>217</v>
      </c>
      <c r="BM91" s="24" t="s">
        <v>186</v>
      </c>
    </row>
    <row r="92" s="1" customFormat="1">
      <c r="B92" s="46"/>
      <c r="C92" s="74"/>
      <c r="D92" s="233" t="s">
        <v>140</v>
      </c>
      <c r="E92" s="74"/>
      <c r="F92" s="234" t="s">
        <v>630</v>
      </c>
      <c r="G92" s="74"/>
      <c r="H92" s="74"/>
      <c r="I92" s="191"/>
      <c r="J92" s="74"/>
      <c r="K92" s="74"/>
      <c r="L92" s="72"/>
      <c r="M92" s="235"/>
      <c r="N92" s="47"/>
      <c r="O92" s="47"/>
      <c r="P92" s="47"/>
      <c r="Q92" s="47"/>
      <c r="R92" s="47"/>
      <c r="S92" s="47"/>
      <c r="T92" s="95"/>
      <c r="AT92" s="24" t="s">
        <v>140</v>
      </c>
      <c r="AU92" s="24" t="s">
        <v>76</v>
      </c>
    </row>
    <row r="93" s="1" customFormat="1" ht="16.5" customHeight="1">
      <c r="B93" s="46"/>
      <c r="C93" s="221" t="s">
        <v>71</v>
      </c>
      <c r="D93" s="221" t="s">
        <v>134</v>
      </c>
      <c r="E93" s="222" t="s">
        <v>631</v>
      </c>
      <c r="F93" s="223" t="s">
        <v>632</v>
      </c>
      <c r="G93" s="224" t="s">
        <v>633</v>
      </c>
      <c r="H93" s="225">
        <v>35</v>
      </c>
      <c r="I93" s="226"/>
      <c r="J93" s="227">
        <f>ROUND(I93*H93,2)</f>
        <v>0</v>
      </c>
      <c r="K93" s="223" t="s">
        <v>21</v>
      </c>
      <c r="L93" s="72"/>
      <c r="M93" s="228" t="s">
        <v>21</v>
      </c>
      <c r="N93" s="229" t="s">
        <v>43</v>
      </c>
      <c r="O93" s="47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4" t="s">
        <v>217</v>
      </c>
      <c r="AT93" s="24" t="s">
        <v>134</v>
      </c>
      <c r="AU93" s="24" t="s">
        <v>76</v>
      </c>
      <c r="AY93" s="24" t="s">
        <v>131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4" t="s">
        <v>80</v>
      </c>
      <c r="BK93" s="232">
        <f>ROUND(I93*H93,2)</f>
        <v>0</v>
      </c>
      <c r="BL93" s="24" t="s">
        <v>217</v>
      </c>
      <c r="BM93" s="24" t="s">
        <v>194</v>
      </c>
    </row>
    <row r="94" s="1" customFormat="1">
      <c r="B94" s="46"/>
      <c r="C94" s="74"/>
      <c r="D94" s="233" t="s">
        <v>140</v>
      </c>
      <c r="E94" s="74"/>
      <c r="F94" s="234" t="s">
        <v>632</v>
      </c>
      <c r="G94" s="74"/>
      <c r="H94" s="74"/>
      <c r="I94" s="191"/>
      <c r="J94" s="74"/>
      <c r="K94" s="74"/>
      <c r="L94" s="72"/>
      <c r="M94" s="235"/>
      <c r="N94" s="47"/>
      <c r="O94" s="47"/>
      <c r="P94" s="47"/>
      <c r="Q94" s="47"/>
      <c r="R94" s="47"/>
      <c r="S94" s="47"/>
      <c r="T94" s="95"/>
      <c r="AT94" s="24" t="s">
        <v>140</v>
      </c>
      <c r="AU94" s="24" t="s">
        <v>76</v>
      </c>
    </row>
    <row r="95" s="1" customFormat="1" ht="16.5" customHeight="1">
      <c r="B95" s="46"/>
      <c r="C95" s="221" t="s">
        <v>71</v>
      </c>
      <c r="D95" s="221" t="s">
        <v>134</v>
      </c>
      <c r="E95" s="222" t="s">
        <v>634</v>
      </c>
      <c r="F95" s="223" t="s">
        <v>635</v>
      </c>
      <c r="G95" s="224" t="s">
        <v>633</v>
      </c>
      <c r="H95" s="225">
        <v>30</v>
      </c>
      <c r="I95" s="226"/>
      <c r="J95" s="227">
        <f>ROUND(I95*H95,2)</f>
        <v>0</v>
      </c>
      <c r="K95" s="223" t="s">
        <v>21</v>
      </c>
      <c r="L95" s="72"/>
      <c r="M95" s="228" t="s">
        <v>21</v>
      </c>
      <c r="N95" s="229" t="s">
        <v>43</v>
      </c>
      <c r="O95" s="47"/>
      <c r="P95" s="230">
        <f>O95*H95</f>
        <v>0</v>
      </c>
      <c r="Q95" s="230">
        <v>0</v>
      </c>
      <c r="R95" s="230">
        <f>Q95*H95</f>
        <v>0</v>
      </c>
      <c r="S95" s="230">
        <v>0</v>
      </c>
      <c r="T95" s="231">
        <f>S95*H95</f>
        <v>0</v>
      </c>
      <c r="AR95" s="24" t="s">
        <v>217</v>
      </c>
      <c r="AT95" s="24" t="s">
        <v>134</v>
      </c>
      <c r="AU95" s="24" t="s">
        <v>76</v>
      </c>
      <c r="AY95" s="24" t="s">
        <v>131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80</v>
      </c>
      <c r="BK95" s="232">
        <f>ROUND(I95*H95,2)</f>
        <v>0</v>
      </c>
      <c r="BL95" s="24" t="s">
        <v>217</v>
      </c>
      <c r="BM95" s="24" t="s">
        <v>206</v>
      </c>
    </row>
    <row r="96" s="1" customFormat="1">
      <c r="B96" s="46"/>
      <c r="C96" s="74"/>
      <c r="D96" s="233" t="s">
        <v>140</v>
      </c>
      <c r="E96" s="74"/>
      <c r="F96" s="234" t="s">
        <v>635</v>
      </c>
      <c r="G96" s="74"/>
      <c r="H96" s="74"/>
      <c r="I96" s="191"/>
      <c r="J96" s="74"/>
      <c r="K96" s="74"/>
      <c r="L96" s="72"/>
      <c r="M96" s="235"/>
      <c r="N96" s="47"/>
      <c r="O96" s="47"/>
      <c r="P96" s="47"/>
      <c r="Q96" s="47"/>
      <c r="R96" s="47"/>
      <c r="S96" s="47"/>
      <c r="T96" s="95"/>
      <c r="AT96" s="24" t="s">
        <v>140</v>
      </c>
      <c r="AU96" s="24" t="s">
        <v>76</v>
      </c>
    </row>
    <row r="97" s="1" customFormat="1" ht="16.5" customHeight="1">
      <c r="B97" s="46"/>
      <c r="C97" s="221" t="s">
        <v>71</v>
      </c>
      <c r="D97" s="221" t="s">
        <v>134</v>
      </c>
      <c r="E97" s="222" t="s">
        <v>636</v>
      </c>
      <c r="F97" s="223" t="s">
        <v>637</v>
      </c>
      <c r="G97" s="224" t="s">
        <v>633</v>
      </c>
      <c r="H97" s="225">
        <v>45</v>
      </c>
      <c r="I97" s="226"/>
      <c r="J97" s="227">
        <f>ROUND(I97*H97,2)</f>
        <v>0</v>
      </c>
      <c r="K97" s="223" t="s">
        <v>21</v>
      </c>
      <c r="L97" s="72"/>
      <c r="M97" s="228" t="s">
        <v>21</v>
      </c>
      <c r="N97" s="229" t="s">
        <v>43</v>
      </c>
      <c r="O97" s="47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AR97" s="24" t="s">
        <v>217</v>
      </c>
      <c r="AT97" s="24" t="s">
        <v>134</v>
      </c>
      <c r="AU97" s="24" t="s">
        <v>76</v>
      </c>
      <c r="AY97" s="24" t="s">
        <v>131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4" t="s">
        <v>80</v>
      </c>
      <c r="BK97" s="232">
        <f>ROUND(I97*H97,2)</f>
        <v>0</v>
      </c>
      <c r="BL97" s="24" t="s">
        <v>217</v>
      </c>
      <c r="BM97" s="24" t="s">
        <v>217</v>
      </c>
    </row>
    <row r="98" s="1" customFormat="1">
      <c r="B98" s="46"/>
      <c r="C98" s="74"/>
      <c r="D98" s="233" t="s">
        <v>140</v>
      </c>
      <c r="E98" s="74"/>
      <c r="F98" s="234" t="s">
        <v>637</v>
      </c>
      <c r="G98" s="74"/>
      <c r="H98" s="74"/>
      <c r="I98" s="191"/>
      <c r="J98" s="74"/>
      <c r="K98" s="74"/>
      <c r="L98" s="72"/>
      <c r="M98" s="235"/>
      <c r="N98" s="47"/>
      <c r="O98" s="47"/>
      <c r="P98" s="47"/>
      <c r="Q98" s="47"/>
      <c r="R98" s="47"/>
      <c r="S98" s="47"/>
      <c r="T98" s="95"/>
      <c r="AT98" s="24" t="s">
        <v>140</v>
      </c>
      <c r="AU98" s="24" t="s">
        <v>76</v>
      </c>
    </row>
    <row r="99" s="1" customFormat="1" ht="16.5" customHeight="1">
      <c r="B99" s="46"/>
      <c r="C99" s="221" t="s">
        <v>71</v>
      </c>
      <c r="D99" s="221" t="s">
        <v>134</v>
      </c>
      <c r="E99" s="222" t="s">
        <v>638</v>
      </c>
      <c r="F99" s="223" t="s">
        <v>639</v>
      </c>
      <c r="G99" s="224" t="s">
        <v>633</v>
      </c>
      <c r="H99" s="225">
        <v>45</v>
      </c>
      <c r="I99" s="226"/>
      <c r="J99" s="227">
        <f>ROUND(I99*H99,2)</f>
        <v>0</v>
      </c>
      <c r="K99" s="223" t="s">
        <v>21</v>
      </c>
      <c r="L99" s="72"/>
      <c r="M99" s="228" t="s">
        <v>21</v>
      </c>
      <c r="N99" s="229" t="s">
        <v>43</v>
      </c>
      <c r="O99" s="47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AR99" s="24" t="s">
        <v>217</v>
      </c>
      <c r="AT99" s="24" t="s">
        <v>134</v>
      </c>
      <c r="AU99" s="24" t="s">
        <v>76</v>
      </c>
      <c r="AY99" s="24" t="s">
        <v>131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24" t="s">
        <v>80</v>
      </c>
      <c r="BK99" s="232">
        <f>ROUND(I99*H99,2)</f>
        <v>0</v>
      </c>
      <c r="BL99" s="24" t="s">
        <v>217</v>
      </c>
      <c r="BM99" s="24" t="s">
        <v>228</v>
      </c>
    </row>
    <row r="100" s="1" customFormat="1">
      <c r="B100" s="46"/>
      <c r="C100" s="74"/>
      <c r="D100" s="233" t="s">
        <v>140</v>
      </c>
      <c r="E100" s="74"/>
      <c r="F100" s="234" t="s">
        <v>639</v>
      </c>
      <c r="G100" s="74"/>
      <c r="H100" s="74"/>
      <c r="I100" s="191"/>
      <c r="J100" s="74"/>
      <c r="K100" s="74"/>
      <c r="L100" s="72"/>
      <c r="M100" s="235"/>
      <c r="N100" s="47"/>
      <c r="O100" s="47"/>
      <c r="P100" s="47"/>
      <c r="Q100" s="47"/>
      <c r="R100" s="47"/>
      <c r="S100" s="47"/>
      <c r="T100" s="95"/>
      <c r="AT100" s="24" t="s">
        <v>140</v>
      </c>
      <c r="AU100" s="24" t="s">
        <v>76</v>
      </c>
    </row>
    <row r="101" s="1" customFormat="1" ht="16.5" customHeight="1">
      <c r="B101" s="46"/>
      <c r="C101" s="221" t="s">
        <v>71</v>
      </c>
      <c r="D101" s="221" t="s">
        <v>134</v>
      </c>
      <c r="E101" s="222" t="s">
        <v>640</v>
      </c>
      <c r="F101" s="223" t="s">
        <v>641</v>
      </c>
      <c r="G101" s="224" t="s">
        <v>633</v>
      </c>
      <c r="H101" s="225">
        <v>3</v>
      </c>
      <c r="I101" s="226"/>
      <c r="J101" s="227">
        <f>ROUND(I101*H101,2)</f>
        <v>0</v>
      </c>
      <c r="K101" s="223" t="s">
        <v>21</v>
      </c>
      <c r="L101" s="72"/>
      <c r="M101" s="228" t="s">
        <v>21</v>
      </c>
      <c r="N101" s="229" t="s">
        <v>43</v>
      </c>
      <c r="O101" s="47"/>
      <c r="P101" s="230">
        <f>O101*H101</f>
        <v>0</v>
      </c>
      <c r="Q101" s="230">
        <v>0</v>
      </c>
      <c r="R101" s="230">
        <f>Q101*H101</f>
        <v>0</v>
      </c>
      <c r="S101" s="230">
        <v>0</v>
      </c>
      <c r="T101" s="231">
        <f>S101*H101</f>
        <v>0</v>
      </c>
      <c r="AR101" s="24" t="s">
        <v>217</v>
      </c>
      <c r="AT101" s="24" t="s">
        <v>134</v>
      </c>
      <c r="AU101" s="24" t="s">
        <v>76</v>
      </c>
      <c r="AY101" s="24" t="s">
        <v>131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24" t="s">
        <v>80</v>
      </c>
      <c r="BK101" s="232">
        <f>ROUND(I101*H101,2)</f>
        <v>0</v>
      </c>
      <c r="BL101" s="24" t="s">
        <v>217</v>
      </c>
      <c r="BM101" s="24" t="s">
        <v>244</v>
      </c>
    </row>
    <row r="102" s="1" customFormat="1">
      <c r="B102" s="46"/>
      <c r="C102" s="74"/>
      <c r="D102" s="233" t="s">
        <v>140</v>
      </c>
      <c r="E102" s="74"/>
      <c r="F102" s="234" t="s">
        <v>641</v>
      </c>
      <c r="G102" s="74"/>
      <c r="H102" s="74"/>
      <c r="I102" s="191"/>
      <c r="J102" s="74"/>
      <c r="K102" s="74"/>
      <c r="L102" s="72"/>
      <c r="M102" s="235"/>
      <c r="N102" s="47"/>
      <c r="O102" s="47"/>
      <c r="P102" s="47"/>
      <c r="Q102" s="47"/>
      <c r="R102" s="47"/>
      <c r="S102" s="47"/>
      <c r="T102" s="95"/>
      <c r="AT102" s="24" t="s">
        <v>140</v>
      </c>
      <c r="AU102" s="24" t="s">
        <v>76</v>
      </c>
    </row>
    <row r="103" s="1" customFormat="1" ht="16.5" customHeight="1">
      <c r="B103" s="46"/>
      <c r="C103" s="221" t="s">
        <v>71</v>
      </c>
      <c r="D103" s="221" t="s">
        <v>134</v>
      </c>
      <c r="E103" s="222" t="s">
        <v>642</v>
      </c>
      <c r="F103" s="223" t="s">
        <v>643</v>
      </c>
      <c r="G103" s="224" t="s">
        <v>633</v>
      </c>
      <c r="H103" s="225">
        <v>6</v>
      </c>
      <c r="I103" s="226"/>
      <c r="J103" s="227">
        <f>ROUND(I103*H103,2)</f>
        <v>0</v>
      </c>
      <c r="K103" s="223" t="s">
        <v>21</v>
      </c>
      <c r="L103" s="72"/>
      <c r="M103" s="228" t="s">
        <v>21</v>
      </c>
      <c r="N103" s="229" t="s">
        <v>43</v>
      </c>
      <c r="O103" s="47"/>
      <c r="P103" s="230">
        <f>O103*H103</f>
        <v>0</v>
      </c>
      <c r="Q103" s="230">
        <v>0</v>
      </c>
      <c r="R103" s="230">
        <f>Q103*H103</f>
        <v>0</v>
      </c>
      <c r="S103" s="230">
        <v>0</v>
      </c>
      <c r="T103" s="231">
        <f>S103*H103</f>
        <v>0</v>
      </c>
      <c r="AR103" s="24" t="s">
        <v>217</v>
      </c>
      <c r="AT103" s="24" t="s">
        <v>134</v>
      </c>
      <c r="AU103" s="24" t="s">
        <v>76</v>
      </c>
      <c r="AY103" s="24" t="s">
        <v>131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4" t="s">
        <v>80</v>
      </c>
      <c r="BK103" s="232">
        <f>ROUND(I103*H103,2)</f>
        <v>0</v>
      </c>
      <c r="BL103" s="24" t="s">
        <v>217</v>
      </c>
      <c r="BM103" s="24" t="s">
        <v>258</v>
      </c>
    </row>
    <row r="104" s="1" customFormat="1">
      <c r="B104" s="46"/>
      <c r="C104" s="74"/>
      <c r="D104" s="233" t="s">
        <v>140</v>
      </c>
      <c r="E104" s="74"/>
      <c r="F104" s="234" t="s">
        <v>643</v>
      </c>
      <c r="G104" s="74"/>
      <c r="H104" s="74"/>
      <c r="I104" s="191"/>
      <c r="J104" s="74"/>
      <c r="K104" s="74"/>
      <c r="L104" s="72"/>
      <c r="M104" s="235"/>
      <c r="N104" s="47"/>
      <c r="O104" s="47"/>
      <c r="P104" s="47"/>
      <c r="Q104" s="47"/>
      <c r="R104" s="47"/>
      <c r="S104" s="47"/>
      <c r="T104" s="95"/>
      <c r="AT104" s="24" t="s">
        <v>140</v>
      </c>
      <c r="AU104" s="24" t="s">
        <v>76</v>
      </c>
    </row>
    <row r="105" s="1" customFormat="1" ht="16.5" customHeight="1">
      <c r="B105" s="46"/>
      <c r="C105" s="221" t="s">
        <v>71</v>
      </c>
      <c r="D105" s="221" t="s">
        <v>134</v>
      </c>
      <c r="E105" s="222" t="s">
        <v>644</v>
      </c>
      <c r="F105" s="223" t="s">
        <v>645</v>
      </c>
      <c r="G105" s="224" t="s">
        <v>633</v>
      </c>
      <c r="H105" s="225">
        <v>3</v>
      </c>
      <c r="I105" s="226"/>
      <c r="J105" s="227">
        <f>ROUND(I105*H105,2)</f>
        <v>0</v>
      </c>
      <c r="K105" s="223" t="s">
        <v>21</v>
      </c>
      <c r="L105" s="72"/>
      <c r="M105" s="228" t="s">
        <v>21</v>
      </c>
      <c r="N105" s="229" t="s">
        <v>43</v>
      </c>
      <c r="O105" s="47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4" t="s">
        <v>217</v>
      </c>
      <c r="AT105" s="24" t="s">
        <v>134</v>
      </c>
      <c r="AU105" s="24" t="s">
        <v>76</v>
      </c>
      <c r="AY105" s="24" t="s">
        <v>131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4" t="s">
        <v>80</v>
      </c>
      <c r="BK105" s="232">
        <f>ROUND(I105*H105,2)</f>
        <v>0</v>
      </c>
      <c r="BL105" s="24" t="s">
        <v>217</v>
      </c>
      <c r="BM105" s="24" t="s">
        <v>271</v>
      </c>
    </row>
    <row r="106" s="1" customFormat="1">
      <c r="B106" s="46"/>
      <c r="C106" s="74"/>
      <c r="D106" s="233" t="s">
        <v>140</v>
      </c>
      <c r="E106" s="74"/>
      <c r="F106" s="234" t="s">
        <v>645</v>
      </c>
      <c r="G106" s="74"/>
      <c r="H106" s="74"/>
      <c r="I106" s="191"/>
      <c r="J106" s="74"/>
      <c r="K106" s="74"/>
      <c r="L106" s="72"/>
      <c r="M106" s="235"/>
      <c r="N106" s="47"/>
      <c r="O106" s="47"/>
      <c r="P106" s="47"/>
      <c r="Q106" s="47"/>
      <c r="R106" s="47"/>
      <c r="S106" s="47"/>
      <c r="T106" s="95"/>
      <c r="AT106" s="24" t="s">
        <v>140</v>
      </c>
      <c r="AU106" s="24" t="s">
        <v>76</v>
      </c>
    </row>
    <row r="107" s="1" customFormat="1" ht="16.5" customHeight="1">
      <c r="B107" s="46"/>
      <c r="C107" s="221" t="s">
        <v>71</v>
      </c>
      <c r="D107" s="221" t="s">
        <v>134</v>
      </c>
      <c r="E107" s="222" t="s">
        <v>646</v>
      </c>
      <c r="F107" s="223" t="s">
        <v>647</v>
      </c>
      <c r="G107" s="224" t="s">
        <v>633</v>
      </c>
      <c r="H107" s="225">
        <v>6</v>
      </c>
      <c r="I107" s="226"/>
      <c r="J107" s="227">
        <f>ROUND(I107*H107,2)</f>
        <v>0</v>
      </c>
      <c r="K107" s="223" t="s">
        <v>21</v>
      </c>
      <c r="L107" s="72"/>
      <c r="M107" s="228" t="s">
        <v>21</v>
      </c>
      <c r="N107" s="229" t="s">
        <v>43</v>
      </c>
      <c r="O107" s="47"/>
      <c r="P107" s="230">
        <f>O107*H107</f>
        <v>0</v>
      </c>
      <c r="Q107" s="230">
        <v>0</v>
      </c>
      <c r="R107" s="230">
        <f>Q107*H107</f>
        <v>0</v>
      </c>
      <c r="S107" s="230">
        <v>0</v>
      </c>
      <c r="T107" s="231">
        <f>S107*H107</f>
        <v>0</v>
      </c>
      <c r="AR107" s="24" t="s">
        <v>217</v>
      </c>
      <c r="AT107" s="24" t="s">
        <v>134</v>
      </c>
      <c r="AU107" s="24" t="s">
        <v>76</v>
      </c>
      <c r="AY107" s="24" t="s">
        <v>131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4" t="s">
        <v>80</v>
      </c>
      <c r="BK107" s="232">
        <f>ROUND(I107*H107,2)</f>
        <v>0</v>
      </c>
      <c r="BL107" s="24" t="s">
        <v>217</v>
      </c>
      <c r="BM107" s="24" t="s">
        <v>295</v>
      </c>
    </row>
    <row r="108" s="1" customFormat="1">
      <c r="B108" s="46"/>
      <c r="C108" s="74"/>
      <c r="D108" s="233" t="s">
        <v>140</v>
      </c>
      <c r="E108" s="74"/>
      <c r="F108" s="234" t="s">
        <v>647</v>
      </c>
      <c r="G108" s="74"/>
      <c r="H108" s="74"/>
      <c r="I108" s="191"/>
      <c r="J108" s="74"/>
      <c r="K108" s="74"/>
      <c r="L108" s="72"/>
      <c r="M108" s="235"/>
      <c r="N108" s="47"/>
      <c r="O108" s="47"/>
      <c r="P108" s="47"/>
      <c r="Q108" s="47"/>
      <c r="R108" s="47"/>
      <c r="S108" s="47"/>
      <c r="T108" s="95"/>
      <c r="AT108" s="24" t="s">
        <v>140</v>
      </c>
      <c r="AU108" s="24" t="s">
        <v>76</v>
      </c>
    </row>
    <row r="109" s="1" customFormat="1" ht="16.5" customHeight="1">
      <c r="B109" s="46"/>
      <c r="C109" s="221" t="s">
        <v>71</v>
      </c>
      <c r="D109" s="221" t="s">
        <v>134</v>
      </c>
      <c r="E109" s="222" t="s">
        <v>648</v>
      </c>
      <c r="F109" s="223" t="s">
        <v>649</v>
      </c>
      <c r="G109" s="224" t="s">
        <v>633</v>
      </c>
      <c r="H109" s="225">
        <v>6</v>
      </c>
      <c r="I109" s="226"/>
      <c r="J109" s="227">
        <f>ROUND(I109*H109,2)</f>
        <v>0</v>
      </c>
      <c r="K109" s="223" t="s">
        <v>21</v>
      </c>
      <c r="L109" s="72"/>
      <c r="M109" s="228" t="s">
        <v>21</v>
      </c>
      <c r="N109" s="229" t="s">
        <v>43</v>
      </c>
      <c r="O109" s="47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AR109" s="24" t="s">
        <v>217</v>
      </c>
      <c r="AT109" s="24" t="s">
        <v>134</v>
      </c>
      <c r="AU109" s="24" t="s">
        <v>76</v>
      </c>
      <c r="AY109" s="24" t="s">
        <v>131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80</v>
      </c>
      <c r="BK109" s="232">
        <f>ROUND(I109*H109,2)</f>
        <v>0</v>
      </c>
      <c r="BL109" s="24" t="s">
        <v>217</v>
      </c>
      <c r="BM109" s="24" t="s">
        <v>319</v>
      </c>
    </row>
    <row r="110" s="1" customFormat="1">
      <c r="B110" s="46"/>
      <c r="C110" s="74"/>
      <c r="D110" s="233" t="s">
        <v>140</v>
      </c>
      <c r="E110" s="74"/>
      <c r="F110" s="234" t="s">
        <v>649</v>
      </c>
      <c r="G110" s="74"/>
      <c r="H110" s="74"/>
      <c r="I110" s="191"/>
      <c r="J110" s="74"/>
      <c r="K110" s="74"/>
      <c r="L110" s="72"/>
      <c r="M110" s="235"/>
      <c r="N110" s="47"/>
      <c r="O110" s="47"/>
      <c r="P110" s="47"/>
      <c r="Q110" s="47"/>
      <c r="R110" s="47"/>
      <c r="S110" s="47"/>
      <c r="T110" s="95"/>
      <c r="AT110" s="24" t="s">
        <v>140</v>
      </c>
      <c r="AU110" s="24" t="s">
        <v>76</v>
      </c>
    </row>
    <row r="111" s="1" customFormat="1" ht="16.5" customHeight="1">
      <c r="B111" s="46"/>
      <c r="C111" s="221" t="s">
        <v>71</v>
      </c>
      <c r="D111" s="221" t="s">
        <v>134</v>
      </c>
      <c r="E111" s="222" t="s">
        <v>650</v>
      </c>
      <c r="F111" s="223" t="s">
        <v>651</v>
      </c>
      <c r="G111" s="224" t="s">
        <v>633</v>
      </c>
      <c r="H111" s="225">
        <v>6</v>
      </c>
      <c r="I111" s="226"/>
      <c r="J111" s="227">
        <f>ROUND(I111*H111,2)</f>
        <v>0</v>
      </c>
      <c r="K111" s="223" t="s">
        <v>21</v>
      </c>
      <c r="L111" s="72"/>
      <c r="M111" s="228" t="s">
        <v>21</v>
      </c>
      <c r="N111" s="229" t="s">
        <v>43</v>
      </c>
      <c r="O111" s="47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AR111" s="24" t="s">
        <v>217</v>
      </c>
      <c r="AT111" s="24" t="s">
        <v>134</v>
      </c>
      <c r="AU111" s="24" t="s">
        <v>76</v>
      </c>
      <c r="AY111" s="24" t="s">
        <v>131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4" t="s">
        <v>80</v>
      </c>
      <c r="BK111" s="232">
        <f>ROUND(I111*H111,2)</f>
        <v>0</v>
      </c>
      <c r="BL111" s="24" t="s">
        <v>217</v>
      </c>
      <c r="BM111" s="24" t="s">
        <v>331</v>
      </c>
    </row>
    <row r="112" s="1" customFormat="1">
      <c r="B112" s="46"/>
      <c r="C112" s="74"/>
      <c r="D112" s="233" t="s">
        <v>140</v>
      </c>
      <c r="E112" s="74"/>
      <c r="F112" s="234" t="s">
        <v>651</v>
      </c>
      <c r="G112" s="74"/>
      <c r="H112" s="74"/>
      <c r="I112" s="191"/>
      <c r="J112" s="74"/>
      <c r="K112" s="74"/>
      <c r="L112" s="72"/>
      <c r="M112" s="235"/>
      <c r="N112" s="47"/>
      <c r="O112" s="47"/>
      <c r="P112" s="47"/>
      <c r="Q112" s="47"/>
      <c r="R112" s="47"/>
      <c r="S112" s="47"/>
      <c r="T112" s="95"/>
      <c r="AT112" s="24" t="s">
        <v>140</v>
      </c>
      <c r="AU112" s="24" t="s">
        <v>76</v>
      </c>
    </row>
    <row r="113" s="1" customFormat="1" ht="16.5" customHeight="1">
      <c r="B113" s="46"/>
      <c r="C113" s="221" t="s">
        <v>71</v>
      </c>
      <c r="D113" s="221" t="s">
        <v>134</v>
      </c>
      <c r="E113" s="222" t="s">
        <v>652</v>
      </c>
      <c r="F113" s="223" t="s">
        <v>653</v>
      </c>
      <c r="G113" s="224" t="s">
        <v>624</v>
      </c>
      <c r="H113" s="225">
        <v>10</v>
      </c>
      <c r="I113" s="226"/>
      <c r="J113" s="227">
        <f>ROUND(I113*H113,2)</f>
        <v>0</v>
      </c>
      <c r="K113" s="223" t="s">
        <v>21</v>
      </c>
      <c r="L113" s="72"/>
      <c r="M113" s="228" t="s">
        <v>21</v>
      </c>
      <c r="N113" s="229" t="s">
        <v>43</v>
      </c>
      <c r="O113" s="47"/>
      <c r="P113" s="230">
        <f>O113*H113</f>
        <v>0</v>
      </c>
      <c r="Q113" s="230">
        <v>0</v>
      </c>
      <c r="R113" s="230">
        <f>Q113*H113</f>
        <v>0</v>
      </c>
      <c r="S113" s="230">
        <v>0</v>
      </c>
      <c r="T113" s="231">
        <f>S113*H113</f>
        <v>0</v>
      </c>
      <c r="AR113" s="24" t="s">
        <v>217</v>
      </c>
      <c r="AT113" s="24" t="s">
        <v>134</v>
      </c>
      <c r="AU113" s="24" t="s">
        <v>76</v>
      </c>
      <c r="AY113" s="24" t="s">
        <v>131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24" t="s">
        <v>80</v>
      </c>
      <c r="BK113" s="232">
        <f>ROUND(I113*H113,2)</f>
        <v>0</v>
      </c>
      <c r="BL113" s="24" t="s">
        <v>217</v>
      </c>
      <c r="BM113" s="24" t="s">
        <v>254</v>
      </c>
    </row>
    <row r="114" s="1" customFormat="1">
      <c r="B114" s="46"/>
      <c r="C114" s="74"/>
      <c r="D114" s="233" t="s">
        <v>140</v>
      </c>
      <c r="E114" s="74"/>
      <c r="F114" s="234" t="s">
        <v>653</v>
      </c>
      <c r="G114" s="74"/>
      <c r="H114" s="74"/>
      <c r="I114" s="191"/>
      <c r="J114" s="74"/>
      <c r="K114" s="74"/>
      <c r="L114" s="72"/>
      <c r="M114" s="235"/>
      <c r="N114" s="47"/>
      <c r="O114" s="47"/>
      <c r="P114" s="47"/>
      <c r="Q114" s="47"/>
      <c r="R114" s="47"/>
      <c r="S114" s="47"/>
      <c r="T114" s="95"/>
      <c r="AT114" s="24" t="s">
        <v>140</v>
      </c>
      <c r="AU114" s="24" t="s">
        <v>76</v>
      </c>
    </row>
    <row r="115" s="10" customFormat="1" ht="37.44" customHeight="1">
      <c r="B115" s="205"/>
      <c r="C115" s="206"/>
      <c r="D115" s="207" t="s">
        <v>70</v>
      </c>
      <c r="E115" s="208" t="s">
        <v>654</v>
      </c>
      <c r="F115" s="208" t="s">
        <v>655</v>
      </c>
      <c r="G115" s="206"/>
      <c r="H115" s="206"/>
      <c r="I115" s="209"/>
      <c r="J115" s="210">
        <f>BK115</f>
        <v>0</v>
      </c>
      <c r="K115" s="206"/>
      <c r="L115" s="211"/>
      <c r="M115" s="212"/>
      <c r="N115" s="213"/>
      <c r="O115" s="213"/>
      <c r="P115" s="214">
        <f>SUM(P116:P119)</f>
        <v>0</v>
      </c>
      <c r="Q115" s="213"/>
      <c r="R115" s="214">
        <f>SUM(R116:R119)</f>
        <v>0</v>
      </c>
      <c r="S115" s="213"/>
      <c r="T115" s="215">
        <f>SUM(T116:T119)</f>
        <v>0</v>
      </c>
      <c r="AR115" s="216" t="s">
        <v>80</v>
      </c>
      <c r="AT115" s="217" t="s">
        <v>70</v>
      </c>
      <c r="AU115" s="217" t="s">
        <v>71</v>
      </c>
      <c r="AY115" s="216" t="s">
        <v>131</v>
      </c>
      <c r="BK115" s="218">
        <f>SUM(BK116:BK119)</f>
        <v>0</v>
      </c>
    </row>
    <row r="116" s="1" customFormat="1" ht="16.5" customHeight="1">
      <c r="B116" s="46"/>
      <c r="C116" s="221" t="s">
        <v>71</v>
      </c>
      <c r="D116" s="221" t="s">
        <v>134</v>
      </c>
      <c r="E116" s="222" t="s">
        <v>656</v>
      </c>
      <c r="F116" s="223" t="s">
        <v>657</v>
      </c>
      <c r="G116" s="224" t="s">
        <v>633</v>
      </c>
      <c r="H116" s="225">
        <v>3</v>
      </c>
      <c r="I116" s="226"/>
      <c r="J116" s="227">
        <f>ROUND(I116*H116,2)</f>
        <v>0</v>
      </c>
      <c r="K116" s="223" t="s">
        <v>21</v>
      </c>
      <c r="L116" s="72"/>
      <c r="M116" s="228" t="s">
        <v>21</v>
      </c>
      <c r="N116" s="229" t="s">
        <v>43</v>
      </c>
      <c r="O116" s="47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4" t="s">
        <v>217</v>
      </c>
      <c r="AT116" s="24" t="s">
        <v>134</v>
      </c>
      <c r="AU116" s="24" t="s">
        <v>76</v>
      </c>
      <c r="AY116" s="24" t="s">
        <v>131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4" t="s">
        <v>80</v>
      </c>
      <c r="BK116" s="232">
        <f>ROUND(I116*H116,2)</f>
        <v>0</v>
      </c>
      <c r="BL116" s="24" t="s">
        <v>217</v>
      </c>
      <c r="BM116" s="24" t="s">
        <v>359</v>
      </c>
    </row>
    <row r="117" s="1" customFormat="1">
      <c r="B117" s="46"/>
      <c r="C117" s="74"/>
      <c r="D117" s="233" t="s">
        <v>140</v>
      </c>
      <c r="E117" s="74"/>
      <c r="F117" s="234" t="s">
        <v>657</v>
      </c>
      <c r="G117" s="74"/>
      <c r="H117" s="74"/>
      <c r="I117" s="191"/>
      <c r="J117" s="74"/>
      <c r="K117" s="74"/>
      <c r="L117" s="72"/>
      <c r="M117" s="235"/>
      <c r="N117" s="47"/>
      <c r="O117" s="47"/>
      <c r="P117" s="47"/>
      <c r="Q117" s="47"/>
      <c r="R117" s="47"/>
      <c r="S117" s="47"/>
      <c r="T117" s="95"/>
      <c r="AT117" s="24" t="s">
        <v>140</v>
      </c>
      <c r="AU117" s="24" t="s">
        <v>76</v>
      </c>
    </row>
    <row r="118" s="1" customFormat="1" ht="16.5" customHeight="1">
      <c r="B118" s="46"/>
      <c r="C118" s="221" t="s">
        <v>71</v>
      </c>
      <c r="D118" s="221" t="s">
        <v>134</v>
      </c>
      <c r="E118" s="222" t="s">
        <v>658</v>
      </c>
      <c r="F118" s="223" t="s">
        <v>659</v>
      </c>
      <c r="G118" s="224" t="s">
        <v>624</v>
      </c>
      <c r="H118" s="225">
        <v>5</v>
      </c>
      <c r="I118" s="226"/>
      <c r="J118" s="227">
        <f>ROUND(I118*H118,2)</f>
        <v>0</v>
      </c>
      <c r="K118" s="223" t="s">
        <v>21</v>
      </c>
      <c r="L118" s="72"/>
      <c r="M118" s="228" t="s">
        <v>21</v>
      </c>
      <c r="N118" s="229" t="s">
        <v>43</v>
      </c>
      <c r="O118" s="47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AR118" s="24" t="s">
        <v>217</v>
      </c>
      <c r="AT118" s="24" t="s">
        <v>134</v>
      </c>
      <c r="AU118" s="24" t="s">
        <v>76</v>
      </c>
      <c r="AY118" s="24" t="s">
        <v>131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4" t="s">
        <v>80</v>
      </c>
      <c r="BK118" s="232">
        <f>ROUND(I118*H118,2)</f>
        <v>0</v>
      </c>
      <c r="BL118" s="24" t="s">
        <v>217</v>
      </c>
      <c r="BM118" s="24" t="s">
        <v>371</v>
      </c>
    </row>
    <row r="119" s="1" customFormat="1">
      <c r="B119" s="46"/>
      <c r="C119" s="74"/>
      <c r="D119" s="233" t="s">
        <v>140</v>
      </c>
      <c r="E119" s="74"/>
      <c r="F119" s="234" t="s">
        <v>659</v>
      </c>
      <c r="G119" s="74"/>
      <c r="H119" s="74"/>
      <c r="I119" s="191"/>
      <c r="J119" s="74"/>
      <c r="K119" s="74"/>
      <c r="L119" s="72"/>
      <c r="M119" s="235"/>
      <c r="N119" s="47"/>
      <c r="O119" s="47"/>
      <c r="P119" s="47"/>
      <c r="Q119" s="47"/>
      <c r="R119" s="47"/>
      <c r="S119" s="47"/>
      <c r="T119" s="95"/>
      <c r="AT119" s="24" t="s">
        <v>140</v>
      </c>
      <c r="AU119" s="24" t="s">
        <v>76</v>
      </c>
    </row>
    <row r="120" s="10" customFormat="1" ht="37.44" customHeight="1">
      <c r="B120" s="205"/>
      <c r="C120" s="206"/>
      <c r="D120" s="207" t="s">
        <v>70</v>
      </c>
      <c r="E120" s="208" t="s">
        <v>660</v>
      </c>
      <c r="F120" s="208" t="s">
        <v>661</v>
      </c>
      <c r="G120" s="206"/>
      <c r="H120" s="206"/>
      <c r="I120" s="209"/>
      <c r="J120" s="210">
        <f>BK120</f>
        <v>0</v>
      </c>
      <c r="K120" s="206"/>
      <c r="L120" s="211"/>
      <c r="M120" s="212"/>
      <c r="N120" s="213"/>
      <c r="O120" s="213"/>
      <c r="P120" s="214">
        <f>SUM(P121:P122)</f>
        <v>0</v>
      </c>
      <c r="Q120" s="213"/>
      <c r="R120" s="214">
        <f>SUM(R121:R122)</f>
        <v>0</v>
      </c>
      <c r="S120" s="213"/>
      <c r="T120" s="215">
        <f>SUM(T121:T122)</f>
        <v>0</v>
      </c>
      <c r="AR120" s="216" t="s">
        <v>80</v>
      </c>
      <c r="AT120" s="217" t="s">
        <v>70</v>
      </c>
      <c r="AU120" s="217" t="s">
        <v>71</v>
      </c>
      <c r="AY120" s="216" t="s">
        <v>131</v>
      </c>
      <c r="BK120" s="218">
        <f>SUM(BK121:BK122)</f>
        <v>0</v>
      </c>
    </row>
    <row r="121" s="1" customFormat="1" ht="16.5" customHeight="1">
      <c r="B121" s="46"/>
      <c r="C121" s="221" t="s">
        <v>71</v>
      </c>
      <c r="D121" s="221" t="s">
        <v>134</v>
      </c>
      <c r="E121" s="222" t="s">
        <v>662</v>
      </c>
      <c r="F121" s="223" t="s">
        <v>663</v>
      </c>
      <c r="G121" s="224" t="s">
        <v>624</v>
      </c>
      <c r="H121" s="225">
        <v>5</v>
      </c>
      <c r="I121" s="226"/>
      <c r="J121" s="227">
        <f>ROUND(I121*H121,2)</f>
        <v>0</v>
      </c>
      <c r="K121" s="223" t="s">
        <v>21</v>
      </c>
      <c r="L121" s="72"/>
      <c r="M121" s="228" t="s">
        <v>21</v>
      </c>
      <c r="N121" s="229" t="s">
        <v>43</v>
      </c>
      <c r="O121" s="47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AR121" s="24" t="s">
        <v>217</v>
      </c>
      <c r="AT121" s="24" t="s">
        <v>134</v>
      </c>
      <c r="AU121" s="24" t="s">
        <v>76</v>
      </c>
      <c r="AY121" s="24" t="s">
        <v>131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24" t="s">
        <v>80</v>
      </c>
      <c r="BK121" s="232">
        <f>ROUND(I121*H121,2)</f>
        <v>0</v>
      </c>
      <c r="BL121" s="24" t="s">
        <v>217</v>
      </c>
      <c r="BM121" s="24" t="s">
        <v>382</v>
      </c>
    </row>
    <row r="122" s="1" customFormat="1">
      <c r="B122" s="46"/>
      <c r="C122" s="74"/>
      <c r="D122" s="233" t="s">
        <v>140</v>
      </c>
      <c r="E122" s="74"/>
      <c r="F122" s="234" t="s">
        <v>663</v>
      </c>
      <c r="G122" s="74"/>
      <c r="H122" s="74"/>
      <c r="I122" s="191"/>
      <c r="J122" s="74"/>
      <c r="K122" s="74"/>
      <c r="L122" s="72"/>
      <c r="M122" s="290"/>
      <c r="N122" s="291"/>
      <c r="O122" s="291"/>
      <c r="P122" s="291"/>
      <c r="Q122" s="291"/>
      <c r="R122" s="291"/>
      <c r="S122" s="291"/>
      <c r="T122" s="292"/>
      <c r="AT122" s="24" t="s">
        <v>140</v>
      </c>
      <c r="AU122" s="24" t="s">
        <v>76</v>
      </c>
    </row>
    <row r="123" s="1" customFormat="1" ht="6.96" customHeight="1">
      <c r="B123" s="67"/>
      <c r="C123" s="68"/>
      <c r="D123" s="68"/>
      <c r="E123" s="68"/>
      <c r="F123" s="68"/>
      <c r="G123" s="68"/>
      <c r="H123" s="68"/>
      <c r="I123" s="166"/>
      <c r="J123" s="68"/>
      <c r="K123" s="68"/>
      <c r="L123" s="72"/>
    </row>
  </sheetData>
  <sheetProtection sheet="1" autoFilter="0" formatColumns="0" formatRows="0" objects="1" scenarios="1" spinCount="100000" saltValue="6A6HvV4QbyQwqmpfLB2AFiiYLq83J/bYacimzS6P1HUo4bWeB9/mttmIOGdGQ5WbpMMGjIp3qz7Td2oRHNNmdg==" hashValue="0kFdvTwiXIu8GJWanbVJruFLgBGvkig07pu90eUVXFTwYTQ2hJgZwYKSwcCLpbsKcFgvN3rUFC51hEQIfY7wVA==" algorithmName="SHA-512" password="CC35"/>
  <autoFilter ref="C79:K122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3" customWidth="1"/>
    <col min="2" max="2" width="1.664063" style="293" customWidth="1"/>
    <col min="3" max="4" width="5" style="293" customWidth="1"/>
    <col min="5" max="5" width="11.67" style="293" customWidth="1"/>
    <col min="6" max="6" width="9.17" style="293" customWidth="1"/>
    <col min="7" max="7" width="5" style="293" customWidth="1"/>
    <col min="8" max="8" width="77.83" style="293" customWidth="1"/>
    <col min="9" max="10" width="20" style="293" customWidth="1"/>
    <col min="11" max="11" width="1.664063" style="293" customWidth="1"/>
  </cols>
  <sheetData>
    <row r="1" ht="37.5" customHeight="1"/>
    <row r="2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5" customFormat="1" ht="45" customHeight="1">
      <c r="B3" s="297"/>
      <c r="C3" s="298" t="s">
        <v>664</v>
      </c>
      <c r="D3" s="298"/>
      <c r="E3" s="298"/>
      <c r="F3" s="298"/>
      <c r="G3" s="298"/>
      <c r="H3" s="298"/>
      <c r="I3" s="298"/>
      <c r="J3" s="298"/>
      <c r="K3" s="299"/>
    </row>
    <row r="4" ht="25.5" customHeight="1">
      <c r="B4" s="300"/>
      <c r="C4" s="301" t="s">
        <v>665</v>
      </c>
      <c r="D4" s="301"/>
      <c r="E4" s="301"/>
      <c r="F4" s="301"/>
      <c r="G4" s="301"/>
      <c r="H4" s="301"/>
      <c r="I4" s="301"/>
      <c r="J4" s="301"/>
      <c r="K4" s="302"/>
    </row>
    <row r="5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ht="15" customHeight="1">
      <c r="B6" s="300"/>
      <c r="C6" s="304" t="s">
        <v>666</v>
      </c>
      <c r="D6" s="304"/>
      <c r="E6" s="304"/>
      <c r="F6" s="304"/>
      <c r="G6" s="304"/>
      <c r="H6" s="304"/>
      <c r="I6" s="304"/>
      <c r="J6" s="304"/>
      <c r="K6" s="302"/>
    </row>
    <row r="7" ht="15" customHeight="1">
      <c r="B7" s="305"/>
      <c r="C7" s="304" t="s">
        <v>667</v>
      </c>
      <c r="D7" s="304"/>
      <c r="E7" s="304"/>
      <c r="F7" s="304"/>
      <c r="G7" s="304"/>
      <c r="H7" s="304"/>
      <c r="I7" s="304"/>
      <c r="J7" s="304"/>
      <c r="K7" s="302"/>
    </row>
    <row r="8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ht="15" customHeight="1">
      <c r="B9" s="305"/>
      <c r="C9" s="304" t="s">
        <v>668</v>
      </c>
      <c r="D9" s="304"/>
      <c r="E9" s="304"/>
      <c r="F9" s="304"/>
      <c r="G9" s="304"/>
      <c r="H9" s="304"/>
      <c r="I9" s="304"/>
      <c r="J9" s="304"/>
      <c r="K9" s="302"/>
    </row>
    <row r="10" ht="15" customHeight="1">
      <c r="B10" s="305"/>
      <c r="C10" s="304"/>
      <c r="D10" s="304" t="s">
        <v>669</v>
      </c>
      <c r="E10" s="304"/>
      <c r="F10" s="304"/>
      <c r="G10" s="304"/>
      <c r="H10" s="304"/>
      <c r="I10" s="304"/>
      <c r="J10" s="304"/>
      <c r="K10" s="302"/>
    </row>
    <row r="11" ht="15" customHeight="1">
      <c r="B11" s="305"/>
      <c r="C11" s="306"/>
      <c r="D11" s="304" t="s">
        <v>670</v>
      </c>
      <c r="E11" s="304"/>
      <c r="F11" s="304"/>
      <c r="G11" s="304"/>
      <c r="H11" s="304"/>
      <c r="I11" s="304"/>
      <c r="J11" s="304"/>
      <c r="K11" s="302"/>
    </row>
    <row r="12" ht="12.75" customHeight="1">
      <c r="B12" s="305"/>
      <c r="C12" s="306"/>
      <c r="D12" s="306"/>
      <c r="E12" s="306"/>
      <c r="F12" s="306"/>
      <c r="G12" s="306"/>
      <c r="H12" s="306"/>
      <c r="I12" s="306"/>
      <c r="J12" s="306"/>
      <c r="K12" s="302"/>
    </row>
    <row r="13" ht="15" customHeight="1">
      <c r="B13" s="305"/>
      <c r="C13" s="306"/>
      <c r="D13" s="304" t="s">
        <v>671</v>
      </c>
      <c r="E13" s="304"/>
      <c r="F13" s="304"/>
      <c r="G13" s="304"/>
      <c r="H13" s="304"/>
      <c r="I13" s="304"/>
      <c r="J13" s="304"/>
      <c r="K13" s="302"/>
    </row>
    <row r="14" ht="15" customHeight="1">
      <c r="B14" s="305"/>
      <c r="C14" s="306"/>
      <c r="D14" s="304" t="s">
        <v>672</v>
      </c>
      <c r="E14" s="304"/>
      <c r="F14" s="304"/>
      <c r="G14" s="304"/>
      <c r="H14" s="304"/>
      <c r="I14" s="304"/>
      <c r="J14" s="304"/>
      <c r="K14" s="302"/>
    </row>
    <row r="15" ht="15" customHeight="1">
      <c r="B15" s="305"/>
      <c r="C15" s="306"/>
      <c r="D15" s="304" t="s">
        <v>673</v>
      </c>
      <c r="E15" s="304"/>
      <c r="F15" s="304"/>
      <c r="G15" s="304"/>
      <c r="H15" s="304"/>
      <c r="I15" s="304"/>
      <c r="J15" s="304"/>
      <c r="K15" s="302"/>
    </row>
    <row r="16" ht="15" customHeight="1">
      <c r="B16" s="305"/>
      <c r="C16" s="306"/>
      <c r="D16" s="306"/>
      <c r="E16" s="307" t="s">
        <v>78</v>
      </c>
      <c r="F16" s="304" t="s">
        <v>674</v>
      </c>
      <c r="G16" s="304"/>
      <c r="H16" s="304"/>
      <c r="I16" s="304"/>
      <c r="J16" s="304"/>
      <c r="K16" s="302"/>
    </row>
    <row r="17" ht="15" customHeight="1">
      <c r="B17" s="305"/>
      <c r="C17" s="306"/>
      <c r="D17" s="306"/>
      <c r="E17" s="307" t="s">
        <v>675</v>
      </c>
      <c r="F17" s="304" t="s">
        <v>676</v>
      </c>
      <c r="G17" s="304"/>
      <c r="H17" s="304"/>
      <c r="I17" s="304"/>
      <c r="J17" s="304"/>
      <c r="K17" s="302"/>
    </row>
    <row r="18" ht="15" customHeight="1">
      <c r="B18" s="305"/>
      <c r="C18" s="306"/>
      <c r="D18" s="306"/>
      <c r="E18" s="307" t="s">
        <v>677</v>
      </c>
      <c r="F18" s="304" t="s">
        <v>678</v>
      </c>
      <c r="G18" s="304"/>
      <c r="H18" s="304"/>
      <c r="I18" s="304"/>
      <c r="J18" s="304"/>
      <c r="K18" s="302"/>
    </row>
    <row r="19" ht="15" customHeight="1">
      <c r="B19" s="305"/>
      <c r="C19" s="306"/>
      <c r="D19" s="306"/>
      <c r="E19" s="307" t="s">
        <v>679</v>
      </c>
      <c r="F19" s="304" t="s">
        <v>680</v>
      </c>
      <c r="G19" s="304"/>
      <c r="H19" s="304"/>
      <c r="I19" s="304"/>
      <c r="J19" s="304"/>
      <c r="K19" s="302"/>
    </row>
    <row r="20" ht="15" customHeight="1">
      <c r="B20" s="305"/>
      <c r="C20" s="306"/>
      <c r="D20" s="306"/>
      <c r="E20" s="307" t="s">
        <v>681</v>
      </c>
      <c r="F20" s="304" t="s">
        <v>682</v>
      </c>
      <c r="G20" s="304"/>
      <c r="H20" s="304"/>
      <c r="I20" s="304"/>
      <c r="J20" s="304"/>
      <c r="K20" s="302"/>
    </row>
    <row r="21" ht="15" customHeight="1">
      <c r="B21" s="305"/>
      <c r="C21" s="306"/>
      <c r="D21" s="306"/>
      <c r="E21" s="307" t="s">
        <v>683</v>
      </c>
      <c r="F21" s="304" t="s">
        <v>684</v>
      </c>
      <c r="G21" s="304"/>
      <c r="H21" s="304"/>
      <c r="I21" s="304"/>
      <c r="J21" s="304"/>
      <c r="K21" s="302"/>
    </row>
    <row r="22" ht="12.75" customHeight="1">
      <c r="B22" s="305"/>
      <c r="C22" s="306"/>
      <c r="D22" s="306"/>
      <c r="E22" s="306"/>
      <c r="F22" s="306"/>
      <c r="G22" s="306"/>
      <c r="H22" s="306"/>
      <c r="I22" s="306"/>
      <c r="J22" s="306"/>
      <c r="K22" s="302"/>
    </row>
    <row r="23" ht="15" customHeight="1">
      <c r="B23" s="305"/>
      <c r="C23" s="304" t="s">
        <v>685</v>
      </c>
      <c r="D23" s="304"/>
      <c r="E23" s="304"/>
      <c r="F23" s="304"/>
      <c r="G23" s="304"/>
      <c r="H23" s="304"/>
      <c r="I23" s="304"/>
      <c r="J23" s="304"/>
      <c r="K23" s="302"/>
    </row>
    <row r="24" ht="15" customHeight="1">
      <c r="B24" s="305"/>
      <c r="C24" s="304" t="s">
        <v>686</v>
      </c>
      <c r="D24" s="304"/>
      <c r="E24" s="304"/>
      <c r="F24" s="304"/>
      <c r="G24" s="304"/>
      <c r="H24" s="304"/>
      <c r="I24" s="304"/>
      <c r="J24" s="304"/>
      <c r="K24" s="302"/>
    </row>
    <row r="25" ht="15" customHeight="1">
      <c r="B25" s="305"/>
      <c r="C25" s="304"/>
      <c r="D25" s="304" t="s">
        <v>687</v>
      </c>
      <c r="E25" s="304"/>
      <c r="F25" s="304"/>
      <c r="G25" s="304"/>
      <c r="H25" s="304"/>
      <c r="I25" s="304"/>
      <c r="J25" s="304"/>
      <c r="K25" s="302"/>
    </row>
    <row r="26" ht="15" customHeight="1">
      <c r="B26" s="305"/>
      <c r="C26" s="306"/>
      <c r="D26" s="304" t="s">
        <v>688</v>
      </c>
      <c r="E26" s="304"/>
      <c r="F26" s="304"/>
      <c r="G26" s="304"/>
      <c r="H26" s="304"/>
      <c r="I26" s="304"/>
      <c r="J26" s="304"/>
      <c r="K26" s="302"/>
    </row>
    <row r="27" ht="12.75" customHeight="1">
      <c r="B27" s="305"/>
      <c r="C27" s="306"/>
      <c r="D27" s="306"/>
      <c r="E27" s="306"/>
      <c r="F27" s="306"/>
      <c r="G27" s="306"/>
      <c r="H27" s="306"/>
      <c r="I27" s="306"/>
      <c r="J27" s="306"/>
      <c r="K27" s="302"/>
    </row>
    <row r="28" ht="15" customHeight="1">
      <c r="B28" s="305"/>
      <c r="C28" s="306"/>
      <c r="D28" s="304" t="s">
        <v>689</v>
      </c>
      <c r="E28" s="304"/>
      <c r="F28" s="304"/>
      <c r="G28" s="304"/>
      <c r="H28" s="304"/>
      <c r="I28" s="304"/>
      <c r="J28" s="304"/>
      <c r="K28" s="302"/>
    </row>
    <row r="29" ht="15" customHeight="1">
      <c r="B29" s="305"/>
      <c r="C29" s="306"/>
      <c r="D29" s="304" t="s">
        <v>690</v>
      </c>
      <c r="E29" s="304"/>
      <c r="F29" s="304"/>
      <c r="G29" s="304"/>
      <c r="H29" s="304"/>
      <c r="I29" s="304"/>
      <c r="J29" s="304"/>
      <c r="K29" s="302"/>
    </row>
    <row r="30" ht="12.75" customHeight="1">
      <c r="B30" s="305"/>
      <c r="C30" s="306"/>
      <c r="D30" s="306"/>
      <c r="E30" s="306"/>
      <c r="F30" s="306"/>
      <c r="G30" s="306"/>
      <c r="H30" s="306"/>
      <c r="I30" s="306"/>
      <c r="J30" s="306"/>
      <c r="K30" s="302"/>
    </row>
    <row r="31" ht="15" customHeight="1">
      <c r="B31" s="305"/>
      <c r="C31" s="306"/>
      <c r="D31" s="304" t="s">
        <v>691</v>
      </c>
      <c r="E31" s="304"/>
      <c r="F31" s="304"/>
      <c r="G31" s="304"/>
      <c r="H31" s="304"/>
      <c r="I31" s="304"/>
      <c r="J31" s="304"/>
      <c r="K31" s="302"/>
    </row>
    <row r="32" ht="15" customHeight="1">
      <c r="B32" s="305"/>
      <c r="C32" s="306"/>
      <c r="D32" s="304" t="s">
        <v>692</v>
      </c>
      <c r="E32" s="304"/>
      <c r="F32" s="304"/>
      <c r="G32" s="304"/>
      <c r="H32" s="304"/>
      <c r="I32" s="304"/>
      <c r="J32" s="304"/>
      <c r="K32" s="302"/>
    </row>
    <row r="33" ht="15" customHeight="1">
      <c r="B33" s="305"/>
      <c r="C33" s="306"/>
      <c r="D33" s="304" t="s">
        <v>693</v>
      </c>
      <c r="E33" s="304"/>
      <c r="F33" s="304"/>
      <c r="G33" s="304"/>
      <c r="H33" s="304"/>
      <c r="I33" s="304"/>
      <c r="J33" s="304"/>
      <c r="K33" s="302"/>
    </row>
    <row r="34" ht="15" customHeight="1">
      <c r="B34" s="305"/>
      <c r="C34" s="306"/>
      <c r="D34" s="304"/>
      <c r="E34" s="308" t="s">
        <v>116</v>
      </c>
      <c r="F34" s="304"/>
      <c r="G34" s="304" t="s">
        <v>694</v>
      </c>
      <c r="H34" s="304"/>
      <c r="I34" s="304"/>
      <c r="J34" s="304"/>
      <c r="K34" s="302"/>
    </row>
    <row r="35" ht="30.75" customHeight="1">
      <c r="B35" s="305"/>
      <c r="C35" s="306"/>
      <c r="D35" s="304"/>
      <c r="E35" s="308" t="s">
        <v>695</v>
      </c>
      <c r="F35" s="304"/>
      <c r="G35" s="304" t="s">
        <v>696</v>
      </c>
      <c r="H35" s="304"/>
      <c r="I35" s="304"/>
      <c r="J35" s="304"/>
      <c r="K35" s="302"/>
    </row>
    <row r="36" ht="15" customHeight="1">
      <c r="B36" s="305"/>
      <c r="C36" s="306"/>
      <c r="D36" s="304"/>
      <c r="E36" s="308" t="s">
        <v>52</v>
      </c>
      <c r="F36" s="304"/>
      <c r="G36" s="304" t="s">
        <v>697</v>
      </c>
      <c r="H36" s="304"/>
      <c r="I36" s="304"/>
      <c r="J36" s="304"/>
      <c r="K36" s="302"/>
    </row>
    <row r="37" ht="15" customHeight="1">
      <c r="B37" s="305"/>
      <c r="C37" s="306"/>
      <c r="D37" s="304"/>
      <c r="E37" s="308" t="s">
        <v>117</v>
      </c>
      <c r="F37" s="304"/>
      <c r="G37" s="304" t="s">
        <v>698</v>
      </c>
      <c r="H37" s="304"/>
      <c r="I37" s="304"/>
      <c r="J37" s="304"/>
      <c r="K37" s="302"/>
    </row>
    <row r="38" ht="15" customHeight="1">
      <c r="B38" s="305"/>
      <c r="C38" s="306"/>
      <c r="D38" s="304"/>
      <c r="E38" s="308" t="s">
        <v>118</v>
      </c>
      <c r="F38" s="304"/>
      <c r="G38" s="304" t="s">
        <v>699</v>
      </c>
      <c r="H38" s="304"/>
      <c r="I38" s="304"/>
      <c r="J38" s="304"/>
      <c r="K38" s="302"/>
    </row>
    <row r="39" ht="15" customHeight="1">
      <c r="B39" s="305"/>
      <c r="C39" s="306"/>
      <c r="D39" s="304"/>
      <c r="E39" s="308" t="s">
        <v>119</v>
      </c>
      <c r="F39" s="304"/>
      <c r="G39" s="304" t="s">
        <v>700</v>
      </c>
      <c r="H39" s="304"/>
      <c r="I39" s="304"/>
      <c r="J39" s="304"/>
      <c r="K39" s="302"/>
    </row>
    <row r="40" ht="15" customHeight="1">
      <c r="B40" s="305"/>
      <c r="C40" s="306"/>
      <c r="D40" s="304"/>
      <c r="E40" s="308" t="s">
        <v>701</v>
      </c>
      <c r="F40" s="304"/>
      <c r="G40" s="304" t="s">
        <v>702</v>
      </c>
      <c r="H40" s="304"/>
      <c r="I40" s="304"/>
      <c r="J40" s="304"/>
      <c r="K40" s="302"/>
    </row>
    <row r="41" ht="15" customHeight="1">
      <c r="B41" s="305"/>
      <c r="C41" s="306"/>
      <c r="D41" s="304"/>
      <c r="E41" s="308"/>
      <c r="F41" s="304"/>
      <c r="G41" s="304" t="s">
        <v>703</v>
      </c>
      <c r="H41" s="304"/>
      <c r="I41" s="304"/>
      <c r="J41" s="304"/>
      <c r="K41" s="302"/>
    </row>
    <row r="42" ht="15" customHeight="1">
      <c r="B42" s="305"/>
      <c r="C42" s="306"/>
      <c r="D42" s="304"/>
      <c r="E42" s="308" t="s">
        <v>704</v>
      </c>
      <c r="F42" s="304"/>
      <c r="G42" s="304" t="s">
        <v>705</v>
      </c>
      <c r="H42" s="304"/>
      <c r="I42" s="304"/>
      <c r="J42" s="304"/>
      <c r="K42" s="302"/>
    </row>
    <row r="43" ht="15" customHeight="1">
      <c r="B43" s="305"/>
      <c r="C43" s="306"/>
      <c r="D43" s="304"/>
      <c r="E43" s="308" t="s">
        <v>121</v>
      </c>
      <c r="F43" s="304"/>
      <c r="G43" s="304" t="s">
        <v>706</v>
      </c>
      <c r="H43" s="304"/>
      <c r="I43" s="304"/>
      <c r="J43" s="304"/>
      <c r="K43" s="302"/>
    </row>
    <row r="44" ht="12.75" customHeight="1">
      <c r="B44" s="305"/>
      <c r="C44" s="306"/>
      <c r="D44" s="304"/>
      <c r="E44" s="304"/>
      <c r="F44" s="304"/>
      <c r="G44" s="304"/>
      <c r="H44" s="304"/>
      <c r="I44" s="304"/>
      <c r="J44" s="304"/>
      <c r="K44" s="302"/>
    </row>
    <row r="45" ht="15" customHeight="1">
      <c r="B45" s="305"/>
      <c r="C45" s="306"/>
      <c r="D45" s="304" t="s">
        <v>707</v>
      </c>
      <c r="E45" s="304"/>
      <c r="F45" s="304"/>
      <c r="G45" s="304"/>
      <c r="H45" s="304"/>
      <c r="I45" s="304"/>
      <c r="J45" s="304"/>
      <c r="K45" s="302"/>
    </row>
    <row r="46" ht="15" customHeight="1">
      <c r="B46" s="305"/>
      <c r="C46" s="306"/>
      <c r="D46" s="306"/>
      <c r="E46" s="304" t="s">
        <v>708</v>
      </c>
      <c r="F46" s="304"/>
      <c r="G46" s="304"/>
      <c r="H46" s="304"/>
      <c r="I46" s="304"/>
      <c r="J46" s="304"/>
      <c r="K46" s="302"/>
    </row>
    <row r="47" ht="15" customHeight="1">
      <c r="B47" s="305"/>
      <c r="C47" s="306"/>
      <c r="D47" s="306"/>
      <c r="E47" s="304" t="s">
        <v>709</v>
      </c>
      <c r="F47" s="304"/>
      <c r="G47" s="304"/>
      <c r="H47" s="304"/>
      <c r="I47" s="304"/>
      <c r="J47" s="304"/>
      <c r="K47" s="302"/>
    </row>
    <row r="48" ht="15" customHeight="1">
      <c r="B48" s="305"/>
      <c r="C48" s="306"/>
      <c r="D48" s="306"/>
      <c r="E48" s="304" t="s">
        <v>710</v>
      </c>
      <c r="F48" s="304"/>
      <c r="G48" s="304"/>
      <c r="H48" s="304"/>
      <c r="I48" s="304"/>
      <c r="J48" s="304"/>
      <c r="K48" s="302"/>
    </row>
    <row r="49" ht="15" customHeight="1">
      <c r="B49" s="305"/>
      <c r="C49" s="306"/>
      <c r="D49" s="304" t="s">
        <v>711</v>
      </c>
      <c r="E49" s="304"/>
      <c r="F49" s="304"/>
      <c r="G49" s="304"/>
      <c r="H49" s="304"/>
      <c r="I49" s="304"/>
      <c r="J49" s="304"/>
      <c r="K49" s="302"/>
    </row>
    <row r="50" ht="25.5" customHeight="1">
      <c r="B50" s="300"/>
      <c r="C50" s="301" t="s">
        <v>712</v>
      </c>
      <c r="D50" s="301"/>
      <c r="E50" s="301"/>
      <c r="F50" s="301"/>
      <c r="G50" s="301"/>
      <c r="H50" s="301"/>
      <c r="I50" s="301"/>
      <c r="J50" s="301"/>
      <c r="K50" s="302"/>
    </row>
    <row r="51" ht="5.25" customHeight="1">
      <c r="B51" s="300"/>
      <c r="C51" s="303"/>
      <c r="D51" s="303"/>
      <c r="E51" s="303"/>
      <c r="F51" s="303"/>
      <c r="G51" s="303"/>
      <c r="H51" s="303"/>
      <c r="I51" s="303"/>
      <c r="J51" s="303"/>
      <c r="K51" s="302"/>
    </row>
    <row r="52" ht="15" customHeight="1">
      <c r="B52" s="300"/>
      <c r="C52" s="304" t="s">
        <v>713</v>
      </c>
      <c r="D52" s="304"/>
      <c r="E52" s="304"/>
      <c r="F52" s="304"/>
      <c r="G52" s="304"/>
      <c r="H52" s="304"/>
      <c r="I52" s="304"/>
      <c r="J52" s="304"/>
      <c r="K52" s="302"/>
    </row>
    <row r="53" ht="15" customHeight="1">
      <c r="B53" s="300"/>
      <c r="C53" s="304" t="s">
        <v>714</v>
      </c>
      <c r="D53" s="304"/>
      <c r="E53" s="304"/>
      <c r="F53" s="304"/>
      <c r="G53" s="304"/>
      <c r="H53" s="304"/>
      <c r="I53" s="304"/>
      <c r="J53" s="304"/>
      <c r="K53" s="302"/>
    </row>
    <row r="54" ht="12.75" customHeight="1">
      <c r="B54" s="300"/>
      <c r="C54" s="304"/>
      <c r="D54" s="304"/>
      <c r="E54" s="304"/>
      <c r="F54" s="304"/>
      <c r="G54" s="304"/>
      <c r="H54" s="304"/>
      <c r="I54" s="304"/>
      <c r="J54" s="304"/>
      <c r="K54" s="302"/>
    </row>
    <row r="55" ht="15" customHeight="1">
      <c r="B55" s="300"/>
      <c r="C55" s="304" t="s">
        <v>715</v>
      </c>
      <c r="D55" s="304"/>
      <c r="E55" s="304"/>
      <c r="F55" s="304"/>
      <c r="G55" s="304"/>
      <c r="H55" s="304"/>
      <c r="I55" s="304"/>
      <c r="J55" s="304"/>
      <c r="K55" s="302"/>
    </row>
    <row r="56" ht="15" customHeight="1">
      <c r="B56" s="300"/>
      <c r="C56" s="306"/>
      <c r="D56" s="304" t="s">
        <v>716</v>
      </c>
      <c r="E56" s="304"/>
      <c r="F56" s="304"/>
      <c r="G56" s="304"/>
      <c r="H56" s="304"/>
      <c r="I56" s="304"/>
      <c r="J56" s="304"/>
      <c r="K56" s="302"/>
    </row>
    <row r="57" ht="15" customHeight="1">
      <c r="B57" s="300"/>
      <c r="C57" s="306"/>
      <c r="D57" s="304" t="s">
        <v>717</v>
      </c>
      <c r="E57" s="304"/>
      <c r="F57" s="304"/>
      <c r="G57" s="304"/>
      <c r="H57" s="304"/>
      <c r="I57" s="304"/>
      <c r="J57" s="304"/>
      <c r="K57" s="302"/>
    </row>
    <row r="58" ht="15" customHeight="1">
      <c r="B58" s="300"/>
      <c r="C58" s="306"/>
      <c r="D58" s="304" t="s">
        <v>718</v>
      </c>
      <c r="E58" s="304"/>
      <c r="F58" s="304"/>
      <c r="G58" s="304"/>
      <c r="H58" s="304"/>
      <c r="I58" s="304"/>
      <c r="J58" s="304"/>
      <c r="K58" s="302"/>
    </row>
    <row r="59" ht="15" customHeight="1">
      <c r="B59" s="300"/>
      <c r="C59" s="306"/>
      <c r="D59" s="304" t="s">
        <v>719</v>
      </c>
      <c r="E59" s="304"/>
      <c r="F59" s="304"/>
      <c r="G59" s="304"/>
      <c r="H59" s="304"/>
      <c r="I59" s="304"/>
      <c r="J59" s="304"/>
      <c r="K59" s="302"/>
    </row>
    <row r="60" ht="15" customHeight="1">
      <c r="B60" s="300"/>
      <c r="C60" s="306"/>
      <c r="D60" s="309" t="s">
        <v>720</v>
      </c>
      <c r="E60" s="309"/>
      <c r="F60" s="309"/>
      <c r="G60" s="309"/>
      <c r="H60" s="309"/>
      <c r="I60" s="309"/>
      <c r="J60" s="309"/>
      <c r="K60" s="302"/>
    </row>
    <row r="61" ht="15" customHeight="1">
      <c r="B61" s="300"/>
      <c r="C61" s="306"/>
      <c r="D61" s="304" t="s">
        <v>721</v>
      </c>
      <c r="E61" s="304"/>
      <c r="F61" s="304"/>
      <c r="G61" s="304"/>
      <c r="H61" s="304"/>
      <c r="I61" s="304"/>
      <c r="J61" s="304"/>
      <c r="K61" s="302"/>
    </row>
    <row r="62" ht="12.75" customHeight="1">
      <c r="B62" s="300"/>
      <c r="C62" s="306"/>
      <c r="D62" s="306"/>
      <c r="E62" s="310"/>
      <c r="F62" s="306"/>
      <c r="G62" s="306"/>
      <c r="H62" s="306"/>
      <c r="I62" s="306"/>
      <c r="J62" s="306"/>
      <c r="K62" s="302"/>
    </row>
    <row r="63" ht="15" customHeight="1">
      <c r="B63" s="300"/>
      <c r="C63" s="306"/>
      <c r="D63" s="304" t="s">
        <v>722</v>
      </c>
      <c r="E63" s="304"/>
      <c r="F63" s="304"/>
      <c r="G63" s="304"/>
      <c r="H63" s="304"/>
      <c r="I63" s="304"/>
      <c r="J63" s="304"/>
      <c r="K63" s="302"/>
    </row>
    <row r="64" ht="15" customHeight="1">
      <c r="B64" s="300"/>
      <c r="C64" s="306"/>
      <c r="D64" s="309" t="s">
        <v>723</v>
      </c>
      <c r="E64" s="309"/>
      <c r="F64" s="309"/>
      <c r="G64" s="309"/>
      <c r="H64" s="309"/>
      <c r="I64" s="309"/>
      <c r="J64" s="309"/>
      <c r="K64" s="302"/>
    </row>
    <row r="65" ht="15" customHeight="1">
      <c r="B65" s="300"/>
      <c r="C65" s="306"/>
      <c r="D65" s="304" t="s">
        <v>724</v>
      </c>
      <c r="E65" s="304"/>
      <c r="F65" s="304"/>
      <c r="G65" s="304"/>
      <c r="H65" s="304"/>
      <c r="I65" s="304"/>
      <c r="J65" s="304"/>
      <c r="K65" s="302"/>
    </row>
    <row r="66" ht="15" customHeight="1">
      <c r="B66" s="300"/>
      <c r="C66" s="306"/>
      <c r="D66" s="304" t="s">
        <v>725</v>
      </c>
      <c r="E66" s="304"/>
      <c r="F66" s="304"/>
      <c r="G66" s="304"/>
      <c r="H66" s="304"/>
      <c r="I66" s="304"/>
      <c r="J66" s="304"/>
      <c r="K66" s="302"/>
    </row>
    <row r="67" ht="15" customHeight="1">
      <c r="B67" s="300"/>
      <c r="C67" s="306"/>
      <c r="D67" s="304" t="s">
        <v>726</v>
      </c>
      <c r="E67" s="304"/>
      <c r="F67" s="304"/>
      <c r="G67" s="304"/>
      <c r="H67" s="304"/>
      <c r="I67" s="304"/>
      <c r="J67" s="304"/>
      <c r="K67" s="302"/>
    </row>
    <row r="68" ht="15" customHeight="1">
      <c r="B68" s="300"/>
      <c r="C68" s="306"/>
      <c r="D68" s="304" t="s">
        <v>727</v>
      </c>
      <c r="E68" s="304"/>
      <c r="F68" s="304"/>
      <c r="G68" s="304"/>
      <c r="H68" s="304"/>
      <c r="I68" s="304"/>
      <c r="J68" s="304"/>
      <c r="K68" s="302"/>
    </row>
    <row r="69" ht="12.75" customHeight="1">
      <c r="B69" s="311"/>
      <c r="C69" s="312"/>
      <c r="D69" s="312"/>
      <c r="E69" s="312"/>
      <c r="F69" s="312"/>
      <c r="G69" s="312"/>
      <c r="H69" s="312"/>
      <c r="I69" s="312"/>
      <c r="J69" s="312"/>
      <c r="K69" s="313"/>
    </row>
    <row r="70" ht="18.75" customHeight="1">
      <c r="B70" s="314"/>
      <c r="C70" s="314"/>
      <c r="D70" s="314"/>
      <c r="E70" s="314"/>
      <c r="F70" s="314"/>
      <c r="G70" s="314"/>
      <c r="H70" s="314"/>
      <c r="I70" s="314"/>
      <c r="J70" s="314"/>
      <c r="K70" s="315"/>
    </row>
    <row r="71" ht="18.75" customHeight="1">
      <c r="B71" s="315"/>
      <c r="C71" s="315"/>
      <c r="D71" s="315"/>
      <c r="E71" s="315"/>
      <c r="F71" s="315"/>
      <c r="G71" s="315"/>
      <c r="H71" s="315"/>
      <c r="I71" s="315"/>
      <c r="J71" s="315"/>
      <c r="K71" s="315"/>
    </row>
    <row r="72" ht="7.5" customHeight="1">
      <c r="B72" s="316"/>
      <c r="C72" s="317"/>
      <c r="D72" s="317"/>
      <c r="E72" s="317"/>
      <c r="F72" s="317"/>
      <c r="G72" s="317"/>
      <c r="H72" s="317"/>
      <c r="I72" s="317"/>
      <c r="J72" s="317"/>
      <c r="K72" s="318"/>
    </row>
    <row r="73" ht="45" customHeight="1">
      <c r="B73" s="319"/>
      <c r="C73" s="320" t="s">
        <v>87</v>
      </c>
      <c r="D73" s="320"/>
      <c r="E73" s="320"/>
      <c r="F73" s="320"/>
      <c r="G73" s="320"/>
      <c r="H73" s="320"/>
      <c r="I73" s="320"/>
      <c r="J73" s="320"/>
      <c r="K73" s="321"/>
    </row>
    <row r="74" ht="17.25" customHeight="1">
      <c r="B74" s="319"/>
      <c r="C74" s="322" t="s">
        <v>728</v>
      </c>
      <c r="D74" s="322"/>
      <c r="E74" s="322"/>
      <c r="F74" s="322" t="s">
        <v>729</v>
      </c>
      <c r="G74" s="323"/>
      <c r="H74" s="322" t="s">
        <v>117</v>
      </c>
      <c r="I74" s="322" t="s">
        <v>56</v>
      </c>
      <c r="J74" s="322" t="s">
        <v>730</v>
      </c>
      <c r="K74" s="321"/>
    </row>
    <row r="75" ht="17.25" customHeight="1">
      <c r="B75" s="319"/>
      <c r="C75" s="324" t="s">
        <v>731</v>
      </c>
      <c r="D75" s="324"/>
      <c r="E75" s="324"/>
      <c r="F75" s="325" t="s">
        <v>732</v>
      </c>
      <c r="G75" s="326"/>
      <c r="H75" s="324"/>
      <c r="I75" s="324"/>
      <c r="J75" s="324" t="s">
        <v>733</v>
      </c>
      <c r="K75" s="321"/>
    </row>
    <row r="76" ht="5.25" customHeight="1">
      <c r="B76" s="319"/>
      <c r="C76" s="327"/>
      <c r="D76" s="327"/>
      <c r="E76" s="327"/>
      <c r="F76" s="327"/>
      <c r="G76" s="328"/>
      <c r="H76" s="327"/>
      <c r="I76" s="327"/>
      <c r="J76" s="327"/>
      <c r="K76" s="321"/>
    </row>
    <row r="77" ht="15" customHeight="1">
      <c r="B77" s="319"/>
      <c r="C77" s="308" t="s">
        <v>52</v>
      </c>
      <c r="D77" s="327"/>
      <c r="E77" s="327"/>
      <c r="F77" s="329" t="s">
        <v>734</v>
      </c>
      <c r="G77" s="328"/>
      <c r="H77" s="308" t="s">
        <v>735</v>
      </c>
      <c r="I77" s="308" t="s">
        <v>736</v>
      </c>
      <c r="J77" s="308">
        <v>20</v>
      </c>
      <c r="K77" s="321"/>
    </row>
    <row r="78" ht="15" customHeight="1">
      <c r="B78" s="319"/>
      <c r="C78" s="308" t="s">
        <v>737</v>
      </c>
      <c r="D78" s="308"/>
      <c r="E78" s="308"/>
      <c r="F78" s="329" t="s">
        <v>734</v>
      </c>
      <c r="G78" s="328"/>
      <c r="H78" s="308" t="s">
        <v>738</v>
      </c>
      <c r="I78" s="308" t="s">
        <v>736</v>
      </c>
      <c r="J78" s="308">
        <v>120</v>
      </c>
      <c r="K78" s="321"/>
    </row>
    <row r="79" ht="15" customHeight="1">
      <c r="B79" s="330"/>
      <c r="C79" s="308" t="s">
        <v>739</v>
      </c>
      <c r="D79" s="308"/>
      <c r="E79" s="308"/>
      <c r="F79" s="329" t="s">
        <v>740</v>
      </c>
      <c r="G79" s="328"/>
      <c r="H79" s="308" t="s">
        <v>741</v>
      </c>
      <c r="I79" s="308" t="s">
        <v>736</v>
      </c>
      <c r="J79" s="308">
        <v>50</v>
      </c>
      <c r="K79" s="321"/>
    </row>
    <row r="80" ht="15" customHeight="1">
      <c r="B80" s="330"/>
      <c r="C80" s="308" t="s">
        <v>742</v>
      </c>
      <c r="D80" s="308"/>
      <c r="E80" s="308"/>
      <c r="F80" s="329" t="s">
        <v>734</v>
      </c>
      <c r="G80" s="328"/>
      <c r="H80" s="308" t="s">
        <v>743</v>
      </c>
      <c r="I80" s="308" t="s">
        <v>744</v>
      </c>
      <c r="J80" s="308"/>
      <c r="K80" s="321"/>
    </row>
    <row r="81" ht="15" customHeight="1">
      <c r="B81" s="330"/>
      <c r="C81" s="331" t="s">
        <v>745</v>
      </c>
      <c r="D81" s="331"/>
      <c r="E81" s="331"/>
      <c r="F81" s="332" t="s">
        <v>740</v>
      </c>
      <c r="G81" s="331"/>
      <c r="H81" s="331" t="s">
        <v>746</v>
      </c>
      <c r="I81" s="331" t="s">
        <v>736</v>
      </c>
      <c r="J81" s="331">
        <v>15</v>
      </c>
      <c r="K81" s="321"/>
    </row>
    <row r="82" ht="15" customHeight="1">
      <c r="B82" s="330"/>
      <c r="C82" s="331" t="s">
        <v>747</v>
      </c>
      <c r="D82" s="331"/>
      <c r="E82" s="331"/>
      <c r="F82" s="332" t="s">
        <v>740</v>
      </c>
      <c r="G82" s="331"/>
      <c r="H82" s="331" t="s">
        <v>748</v>
      </c>
      <c r="I82" s="331" t="s">
        <v>736</v>
      </c>
      <c r="J82" s="331">
        <v>15</v>
      </c>
      <c r="K82" s="321"/>
    </row>
    <row r="83" ht="15" customHeight="1">
      <c r="B83" s="330"/>
      <c r="C83" s="331" t="s">
        <v>749</v>
      </c>
      <c r="D83" s="331"/>
      <c r="E83" s="331"/>
      <c r="F83" s="332" t="s">
        <v>740</v>
      </c>
      <c r="G83" s="331"/>
      <c r="H83" s="331" t="s">
        <v>750</v>
      </c>
      <c r="I83" s="331" t="s">
        <v>736</v>
      </c>
      <c r="J83" s="331">
        <v>20</v>
      </c>
      <c r="K83" s="321"/>
    </row>
    <row r="84" ht="15" customHeight="1">
      <c r="B84" s="330"/>
      <c r="C84" s="331" t="s">
        <v>751</v>
      </c>
      <c r="D84" s="331"/>
      <c r="E84" s="331"/>
      <c r="F84" s="332" t="s">
        <v>740</v>
      </c>
      <c r="G84" s="331"/>
      <c r="H84" s="331" t="s">
        <v>752</v>
      </c>
      <c r="I84" s="331" t="s">
        <v>736</v>
      </c>
      <c r="J84" s="331">
        <v>20</v>
      </c>
      <c r="K84" s="321"/>
    </row>
    <row r="85" ht="15" customHeight="1">
      <c r="B85" s="330"/>
      <c r="C85" s="308" t="s">
        <v>753</v>
      </c>
      <c r="D85" s="308"/>
      <c r="E85" s="308"/>
      <c r="F85" s="329" t="s">
        <v>740</v>
      </c>
      <c r="G85" s="328"/>
      <c r="H85" s="308" t="s">
        <v>754</v>
      </c>
      <c r="I85" s="308" t="s">
        <v>736</v>
      </c>
      <c r="J85" s="308">
        <v>50</v>
      </c>
      <c r="K85" s="321"/>
    </row>
    <row r="86" ht="15" customHeight="1">
      <c r="B86" s="330"/>
      <c r="C86" s="308" t="s">
        <v>755</v>
      </c>
      <c r="D86" s="308"/>
      <c r="E86" s="308"/>
      <c r="F86" s="329" t="s">
        <v>740</v>
      </c>
      <c r="G86" s="328"/>
      <c r="H86" s="308" t="s">
        <v>756</v>
      </c>
      <c r="I86" s="308" t="s">
        <v>736</v>
      </c>
      <c r="J86" s="308">
        <v>20</v>
      </c>
      <c r="K86" s="321"/>
    </row>
    <row r="87" ht="15" customHeight="1">
      <c r="B87" s="330"/>
      <c r="C87" s="308" t="s">
        <v>757</v>
      </c>
      <c r="D87" s="308"/>
      <c r="E87" s="308"/>
      <c r="F87" s="329" t="s">
        <v>740</v>
      </c>
      <c r="G87" s="328"/>
      <c r="H87" s="308" t="s">
        <v>758</v>
      </c>
      <c r="I87" s="308" t="s">
        <v>736</v>
      </c>
      <c r="J87" s="308">
        <v>20</v>
      </c>
      <c r="K87" s="321"/>
    </row>
    <row r="88" ht="15" customHeight="1">
      <c r="B88" s="330"/>
      <c r="C88" s="308" t="s">
        <v>759</v>
      </c>
      <c r="D88" s="308"/>
      <c r="E88" s="308"/>
      <c r="F88" s="329" t="s">
        <v>740</v>
      </c>
      <c r="G88" s="328"/>
      <c r="H88" s="308" t="s">
        <v>760</v>
      </c>
      <c r="I88" s="308" t="s">
        <v>736</v>
      </c>
      <c r="J88" s="308">
        <v>50</v>
      </c>
      <c r="K88" s="321"/>
    </row>
    <row r="89" ht="15" customHeight="1">
      <c r="B89" s="330"/>
      <c r="C89" s="308" t="s">
        <v>761</v>
      </c>
      <c r="D89" s="308"/>
      <c r="E89" s="308"/>
      <c r="F89" s="329" t="s">
        <v>740</v>
      </c>
      <c r="G89" s="328"/>
      <c r="H89" s="308" t="s">
        <v>761</v>
      </c>
      <c r="I89" s="308" t="s">
        <v>736</v>
      </c>
      <c r="J89" s="308">
        <v>50</v>
      </c>
      <c r="K89" s="321"/>
    </row>
    <row r="90" ht="15" customHeight="1">
      <c r="B90" s="330"/>
      <c r="C90" s="308" t="s">
        <v>122</v>
      </c>
      <c r="D90" s="308"/>
      <c r="E90" s="308"/>
      <c r="F90" s="329" t="s">
        <v>740</v>
      </c>
      <c r="G90" s="328"/>
      <c r="H90" s="308" t="s">
        <v>762</v>
      </c>
      <c r="I90" s="308" t="s">
        <v>736</v>
      </c>
      <c r="J90" s="308">
        <v>255</v>
      </c>
      <c r="K90" s="321"/>
    </row>
    <row r="91" ht="15" customHeight="1">
      <c r="B91" s="330"/>
      <c r="C91" s="308" t="s">
        <v>763</v>
      </c>
      <c r="D91" s="308"/>
      <c r="E91" s="308"/>
      <c r="F91" s="329" t="s">
        <v>734</v>
      </c>
      <c r="G91" s="328"/>
      <c r="H91" s="308" t="s">
        <v>764</v>
      </c>
      <c r="I91" s="308" t="s">
        <v>765</v>
      </c>
      <c r="J91" s="308"/>
      <c r="K91" s="321"/>
    </row>
    <row r="92" ht="15" customHeight="1">
      <c r="B92" s="330"/>
      <c r="C92" s="308" t="s">
        <v>766</v>
      </c>
      <c r="D92" s="308"/>
      <c r="E92" s="308"/>
      <c r="F92" s="329" t="s">
        <v>734</v>
      </c>
      <c r="G92" s="328"/>
      <c r="H92" s="308" t="s">
        <v>767</v>
      </c>
      <c r="I92" s="308" t="s">
        <v>768</v>
      </c>
      <c r="J92" s="308"/>
      <c r="K92" s="321"/>
    </row>
    <row r="93" ht="15" customHeight="1">
      <c r="B93" s="330"/>
      <c r="C93" s="308" t="s">
        <v>769</v>
      </c>
      <c r="D93" s="308"/>
      <c r="E93" s="308"/>
      <c r="F93" s="329" t="s">
        <v>734</v>
      </c>
      <c r="G93" s="328"/>
      <c r="H93" s="308" t="s">
        <v>769</v>
      </c>
      <c r="I93" s="308" t="s">
        <v>768</v>
      </c>
      <c r="J93" s="308"/>
      <c r="K93" s="321"/>
    </row>
    <row r="94" ht="15" customHeight="1">
      <c r="B94" s="330"/>
      <c r="C94" s="308" t="s">
        <v>37</v>
      </c>
      <c r="D94" s="308"/>
      <c r="E94" s="308"/>
      <c r="F94" s="329" t="s">
        <v>734</v>
      </c>
      <c r="G94" s="328"/>
      <c r="H94" s="308" t="s">
        <v>770</v>
      </c>
      <c r="I94" s="308" t="s">
        <v>768</v>
      </c>
      <c r="J94" s="308"/>
      <c r="K94" s="321"/>
    </row>
    <row r="95" ht="15" customHeight="1">
      <c r="B95" s="330"/>
      <c r="C95" s="308" t="s">
        <v>47</v>
      </c>
      <c r="D95" s="308"/>
      <c r="E95" s="308"/>
      <c r="F95" s="329" t="s">
        <v>734</v>
      </c>
      <c r="G95" s="328"/>
      <c r="H95" s="308" t="s">
        <v>771</v>
      </c>
      <c r="I95" s="308" t="s">
        <v>768</v>
      </c>
      <c r="J95" s="308"/>
      <c r="K95" s="321"/>
    </row>
    <row r="96" ht="15" customHeight="1">
      <c r="B96" s="333"/>
      <c r="C96" s="334"/>
      <c r="D96" s="334"/>
      <c r="E96" s="334"/>
      <c r="F96" s="334"/>
      <c r="G96" s="334"/>
      <c r="H96" s="334"/>
      <c r="I96" s="334"/>
      <c r="J96" s="334"/>
      <c r="K96" s="335"/>
    </row>
    <row r="97" ht="18.75" customHeight="1">
      <c r="B97" s="336"/>
      <c r="C97" s="337"/>
      <c r="D97" s="337"/>
      <c r="E97" s="337"/>
      <c r="F97" s="337"/>
      <c r="G97" s="337"/>
      <c r="H97" s="337"/>
      <c r="I97" s="337"/>
      <c r="J97" s="337"/>
      <c r="K97" s="336"/>
    </row>
    <row r="98" ht="18.75" customHeight="1">
      <c r="B98" s="315"/>
      <c r="C98" s="315"/>
      <c r="D98" s="315"/>
      <c r="E98" s="315"/>
      <c r="F98" s="315"/>
      <c r="G98" s="315"/>
      <c r="H98" s="315"/>
      <c r="I98" s="315"/>
      <c r="J98" s="315"/>
      <c r="K98" s="315"/>
    </row>
    <row r="99" ht="7.5" customHeight="1">
      <c r="B99" s="316"/>
      <c r="C99" s="317"/>
      <c r="D99" s="317"/>
      <c r="E99" s="317"/>
      <c r="F99" s="317"/>
      <c r="G99" s="317"/>
      <c r="H99" s="317"/>
      <c r="I99" s="317"/>
      <c r="J99" s="317"/>
      <c r="K99" s="318"/>
    </row>
    <row r="100" ht="45" customHeight="1">
      <c r="B100" s="319"/>
      <c r="C100" s="320" t="s">
        <v>772</v>
      </c>
      <c r="D100" s="320"/>
      <c r="E100" s="320"/>
      <c r="F100" s="320"/>
      <c r="G100" s="320"/>
      <c r="H100" s="320"/>
      <c r="I100" s="320"/>
      <c r="J100" s="320"/>
      <c r="K100" s="321"/>
    </row>
    <row r="101" ht="17.25" customHeight="1">
      <c r="B101" s="319"/>
      <c r="C101" s="322" t="s">
        <v>728</v>
      </c>
      <c r="D101" s="322"/>
      <c r="E101" s="322"/>
      <c r="F101" s="322" t="s">
        <v>729</v>
      </c>
      <c r="G101" s="323"/>
      <c r="H101" s="322" t="s">
        <v>117</v>
      </c>
      <c r="I101" s="322" t="s">
        <v>56</v>
      </c>
      <c r="J101" s="322" t="s">
        <v>730</v>
      </c>
      <c r="K101" s="321"/>
    </row>
    <row r="102" ht="17.25" customHeight="1">
      <c r="B102" s="319"/>
      <c r="C102" s="324" t="s">
        <v>731</v>
      </c>
      <c r="D102" s="324"/>
      <c r="E102" s="324"/>
      <c r="F102" s="325" t="s">
        <v>732</v>
      </c>
      <c r="G102" s="326"/>
      <c r="H102" s="324"/>
      <c r="I102" s="324"/>
      <c r="J102" s="324" t="s">
        <v>733</v>
      </c>
      <c r="K102" s="321"/>
    </row>
    <row r="103" ht="5.25" customHeight="1">
      <c r="B103" s="319"/>
      <c r="C103" s="322"/>
      <c r="D103" s="322"/>
      <c r="E103" s="322"/>
      <c r="F103" s="322"/>
      <c r="G103" s="338"/>
      <c r="H103" s="322"/>
      <c r="I103" s="322"/>
      <c r="J103" s="322"/>
      <c r="K103" s="321"/>
    </row>
    <row r="104" ht="15" customHeight="1">
      <c r="B104" s="319"/>
      <c r="C104" s="308" t="s">
        <v>52</v>
      </c>
      <c r="D104" s="327"/>
      <c r="E104" s="327"/>
      <c r="F104" s="329" t="s">
        <v>734</v>
      </c>
      <c r="G104" s="338"/>
      <c r="H104" s="308" t="s">
        <v>773</v>
      </c>
      <c r="I104" s="308" t="s">
        <v>736</v>
      </c>
      <c r="J104" s="308">
        <v>20</v>
      </c>
      <c r="K104" s="321"/>
    </row>
    <row r="105" ht="15" customHeight="1">
      <c r="B105" s="319"/>
      <c r="C105" s="308" t="s">
        <v>737</v>
      </c>
      <c r="D105" s="308"/>
      <c r="E105" s="308"/>
      <c r="F105" s="329" t="s">
        <v>734</v>
      </c>
      <c r="G105" s="308"/>
      <c r="H105" s="308" t="s">
        <v>773</v>
      </c>
      <c r="I105" s="308" t="s">
        <v>736</v>
      </c>
      <c r="J105" s="308">
        <v>120</v>
      </c>
      <c r="K105" s="321"/>
    </row>
    <row r="106" ht="15" customHeight="1">
      <c r="B106" s="330"/>
      <c r="C106" s="308" t="s">
        <v>739</v>
      </c>
      <c r="D106" s="308"/>
      <c r="E106" s="308"/>
      <c r="F106" s="329" t="s">
        <v>740</v>
      </c>
      <c r="G106" s="308"/>
      <c r="H106" s="308" t="s">
        <v>773</v>
      </c>
      <c r="I106" s="308" t="s">
        <v>736</v>
      </c>
      <c r="J106" s="308">
        <v>50</v>
      </c>
      <c r="K106" s="321"/>
    </row>
    <row r="107" ht="15" customHeight="1">
      <c r="B107" s="330"/>
      <c r="C107" s="308" t="s">
        <v>742</v>
      </c>
      <c r="D107" s="308"/>
      <c r="E107" s="308"/>
      <c r="F107" s="329" t="s">
        <v>734</v>
      </c>
      <c r="G107" s="308"/>
      <c r="H107" s="308" t="s">
        <v>773</v>
      </c>
      <c r="I107" s="308" t="s">
        <v>744</v>
      </c>
      <c r="J107" s="308"/>
      <c r="K107" s="321"/>
    </row>
    <row r="108" ht="15" customHeight="1">
      <c r="B108" s="330"/>
      <c r="C108" s="308" t="s">
        <v>753</v>
      </c>
      <c r="D108" s="308"/>
      <c r="E108" s="308"/>
      <c r="F108" s="329" t="s">
        <v>740</v>
      </c>
      <c r="G108" s="308"/>
      <c r="H108" s="308" t="s">
        <v>773</v>
      </c>
      <c r="I108" s="308" t="s">
        <v>736</v>
      </c>
      <c r="J108" s="308">
        <v>50</v>
      </c>
      <c r="K108" s="321"/>
    </row>
    <row r="109" ht="15" customHeight="1">
      <c r="B109" s="330"/>
      <c r="C109" s="308" t="s">
        <v>761</v>
      </c>
      <c r="D109" s="308"/>
      <c r="E109" s="308"/>
      <c r="F109" s="329" t="s">
        <v>740</v>
      </c>
      <c r="G109" s="308"/>
      <c r="H109" s="308" t="s">
        <v>773</v>
      </c>
      <c r="I109" s="308" t="s">
        <v>736</v>
      </c>
      <c r="J109" s="308">
        <v>50</v>
      </c>
      <c r="K109" s="321"/>
    </row>
    <row r="110" ht="15" customHeight="1">
      <c r="B110" s="330"/>
      <c r="C110" s="308" t="s">
        <v>759</v>
      </c>
      <c r="D110" s="308"/>
      <c r="E110" s="308"/>
      <c r="F110" s="329" t="s">
        <v>740</v>
      </c>
      <c r="G110" s="308"/>
      <c r="H110" s="308" t="s">
        <v>773</v>
      </c>
      <c r="I110" s="308" t="s">
        <v>736</v>
      </c>
      <c r="J110" s="308">
        <v>50</v>
      </c>
      <c r="K110" s="321"/>
    </row>
    <row r="111" ht="15" customHeight="1">
      <c r="B111" s="330"/>
      <c r="C111" s="308" t="s">
        <v>52</v>
      </c>
      <c r="D111" s="308"/>
      <c r="E111" s="308"/>
      <c r="F111" s="329" t="s">
        <v>734</v>
      </c>
      <c r="G111" s="308"/>
      <c r="H111" s="308" t="s">
        <v>774</v>
      </c>
      <c r="I111" s="308" t="s">
        <v>736</v>
      </c>
      <c r="J111" s="308">
        <v>20</v>
      </c>
      <c r="K111" s="321"/>
    </row>
    <row r="112" ht="15" customHeight="1">
      <c r="B112" s="330"/>
      <c r="C112" s="308" t="s">
        <v>775</v>
      </c>
      <c r="D112" s="308"/>
      <c r="E112" s="308"/>
      <c r="F112" s="329" t="s">
        <v>734</v>
      </c>
      <c r="G112" s="308"/>
      <c r="H112" s="308" t="s">
        <v>776</v>
      </c>
      <c r="I112" s="308" t="s">
        <v>736</v>
      </c>
      <c r="J112" s="308">
        <v>120</v>
      </c>
      <c r="K112" s="321"/>
    </row>
    <row r="113" ht="15" customHeight="1">
      <c r="B113" s="330"/>
      <c r="C113" s="308" t="s">
        <v>37</v>
      </c>
      <c r="D113" s="308"/>
      <c r="E113" s="308"/>
      <c r="F113" s="329" t="s">
        <v>734</v>
      </c>
      <c r="G113" s="308"/>
      <c r="H113" s="308" t="s">
        <v>777</v>
      </c>
      <c r="I113" s="308" t="s">
        <v>768</v>
      </c>
      <c r="J113" s="308"/>
      <c r="K113" s="321"/>
    </row>
    <row r="114" ht="15" customHeight="1">
      <c r="B114" s="330"/>
      <c r="C114" s="308" t="s">
        <v>47</v>
      </c>
      <c r="D114" s="308"/>
      <c r="E114" s="308"/>
      <c r="F114" s="329" t="s">
        <v>734</v>
      </c>
      <c r="G114" s="308"/>
      <c r="H114" s="308" t="s">
        <v>778</v>
      </c>
      <c r="I114" s="308" t="s">
        <v>768</v>
      </c>
      <c r="J114" s="308"/>
      <c r="K114" s="321"/>
    </row>
    <row r="115" ht="15" customHeight="1">
      <c r="B115" s="330"/>
      <c r="C115" s="308" t="s">
        <v>56</v>
      </c>
      <c r="D115" s="308"/>
      <c r="E115" s="308"/>
      <c r="F115" s="329" t="s">
        <v>734</v>
      </c>
      <c r="G115" s="308"/>
      <c r="H115" s="308" t="s">
        <v>779</v>
      </c>
      <c r="I115" s="308" t="s">
        <v>780</v>
      </c>
      <c r="J115" s="308"/>
      <c r="K115" s="321"/>
    </row>
    <row r="116" ht="15" customHeight="1">
      <c r="B116" s="333"/>
      <c r="C116" s="339"/>
      <c r="D116" s="339"/>
      <c r="E116" s="339"/>
      <c r="F116" s="339"/>
      <c r="G116" s="339"/>
      <c r="H116" s="339"/>
      <c r="I116" s="339"/>
      <c r="J116" s="339"/>
      <c r="K116" s="335"/>
    </row>
    <row r="117" ht="18.75" customHeight="1">
      <c r="B117" s="340"/>
      <c r="C117" s="304"/>
      <c r="D117" s="304"/>
      <c r="E117" s="304"/>
      <c r="F117" s="341"/>
      <c r="G117" s="304"/>
      <c r="H117" s="304"/>
      <c r="I117" s="304"/>
      <c r="J117" s="304"/>
      <c r="K117" s="340"/>
    </row>
    <row r="118" ht="18.75" customHeight="1">
      <c r="B118" s="315"/>
      <c r="C118" s="315"/>
      <c r="D118" s="315"/>
      <c r="E118" s="315"/>
      <c r="F118" s="315"/>
      <c r="G118" s="315"/>
      <c r="H118" s="315"/>
      <c r="I118" s="315"/>
      <c r="J118" s="315"/>
      <c r="K118" s="315"/>
    </row>
    <row r="119" ht="7.5" customHeight="1">
      <c r="B119" s="342"/>
      <c r="C119" s="343"/>
      <c r="D119" s="343"/>
      <c r="E119" s="343"/>
      <c r="F119" s="343"/>
      <c r="G119" s="343"/>
      <c r="H119" s="343"/>
      <c r="I119" s="343"/>
      <c r="J119" s="343"/>
      <c r="K119" s="344"/>
    </row>
    <row r="120" ht="45" customHeight="1">
      <c r="B120" s="345"/>
      <c r="C120" s="298" t="s">
        <v>781</v>
      </c>
      <c r="D120" s="298"/>
      <c r="E120" s="298"/>
      <c r="F120" s="298"/>
      <c r="G120" s="298"/>
      <c r="H120" s="298"/>
      <c r="I120" s="298"/>
      <c r="J120" s="298"/>
      <c r="K120" s="346"/>
    </row>
    <row r="121" ht="17.25" customHeight="1">
      <c r="B121" s="347"/>
      <c r="C121" s="322" t="s">
        <v>728</v>
      </c>
      <c r="D121" s="322"/>
      <c r="E121" s="322"/>
      <c r="F121" s="322" t="s">
        <v>729</v>
      </c>
      <c r="G121" s="323"/>
      <c r="H121" s="322" t="s">
        <v>117</v>
      </c>
      <c r="I121" s="322" t="s">
        <v>56</v>
      </c>
      <c r="J121" s="322" t="s">
        <v>730</v>
      </c>
      <c r="K121" s="348"/>
    </row>
    <row r="122" ht="17.25" customHeight="1">
      <c r="B122" s="347"/>
      <c r="C122" s="324" t="s">
        <v>731</v>
      </c>
      <c r="D122" s="324"/>
      <c r="E122" s="324"/>
      <c r="F122" s="325" t="s">
        <v>732</v>
      </c>
      <c r="G122" s="326"/>
      <c r="H122" s="324"/>
      <c r="I122" s="324"/>
      <c r="J122" s="324" t="s">
        <v>733</v>
      </c>
      <c r="K122" s="348"/>
    </row>
    <row r="123" ht="5.25" customHeight="1">
      <c r="B123" s="349"/>
      <c r="C123" s="327"/>
      <c r="D123" s="327"/>
      <c r="E123" s="327"/>
      <c r="F123" s="327"/>
      <c r="G123" s="308"/>
      <c r="H123" s="327"/>
      <c r="I123" s="327"/>
      <c r="J123" s="327"/>
      <c r="K123" s="350"/>
    </row>
    <row r="124" ht="15" customHeight="1">
      <c r="B124" s="349"/>
      <c r="C124" s="308" t="s">
        <v>737</v>
      </c>
      <c r="D124" s="327"/>
      <c r="E124" s="327"/>
      <c r="F124" s="329" t="s">
        <v>734</v>
      </c>
      <c r="G124" s="308"/>
      <c r="H124" s="308" t="s">
        <v>773</v>
      </c>
      <c r="I124" s="308" t="s">
        <v>736</v>
      </c>
      <c r="J124" s="308">
        <v>120</v>
      </c>
      <c r="K124" s="351"/>
    </row>
    <row r="125" ht="15" customHeight="1">
      <c r="B125" s="349"/>
      <c r="C125" s="308" t="s">
        <v>782</v>
      </c>
      <c r="D125" s="308"/>
      <c r="E125" s="308"/>
      <c r="F125" s="329" t="s">
        <v>734</v>
      </c>
      <c r="G125" s="308"/>
      <c r="H125" s="308" t="s">
        <v>783</v>
      </c>
      <c r="I125" s="308" t="s">
        <v>736</v>
      </c>
      <c r="J125" s="308" t="s">
        <v>784</v>
      </c>
      <c r="K125" s="351"/>
    </row>
    <row r="126" ht="15" customHeight="1">
      <c r="B126" s="349"/>
      <c r="C126" s="308" t="s">
        <v>683</v>
      </c>
      <c r="D126" s="308"/>
      <c r="E126" s="308"/>
      <c r="F126" s="329" t="s">
        <v>734</v>
      </c>
      <c r="G126" s="308"/>
      <c r="H126" s="308" t="s">
        <v>785</v>
      </c>
      <c r="I126" s="308" t="s">
        <v>736</v>
      </c>
      <c r="J126" s="308" t="s">
        <v>784</v>
      </c>
      <c r="K126" s="351"/>
    </row>
    <row r="127" ht="15" customHeight="1">
      <c r="B127" s="349"/>
      <c r="C127" s="308" t="s">
        <v>745</v>
      </c>
      <c r="D127" s="308"/>
      <c r="E127" s="308"/>
      <c r="F127" s="329" t="s">
        <v>740</v>
      </c>
      <c r="G127" s="308"/>
      <c r="H127" s="308" t="s">
        <v>746</v>
      </c>
      <c r="I127" s="308" t="s">
        <v>736</v>
      </c>
      <c r="J127" s="308">
        <v>15</v>
      </c>
      <c r="K127" s="351"/>
    </row>
    <row r="128" ht="15" customHeight="1">
      <c r="B128" s="349"/>
      <c r="C128" s="331" t="s">
        <v>747</v>
      </c>
      <c r="D128" s="331"/>
      <c r="E128" s="331"/>
      <c r="F128" s="332" t="s">
        <v>740</v>
      </c>
      <c r="G128" s="331"/>
      <c r="H128" s="331" t="s">
        <v>748</v>
      </c>
      <c r="I128" s="331" t="s">
        <v>736</v>
      </c>
      <c r="J128" s="331">
        <v>15</v>
      </c>
      <c r="K128" s="351"/>
    </row>
    <row r="129" ht="15" customHeight="1">
      <c r="B129" s="349"/>
      <c r="C129" s="331" t="s">
        <v>749</v>
      </c>
      <c r="D129" s="331"/>
      <c r="E129" s="331"/>
      <c r="F129" s="332" t="s">
        <v>740</v>
      </c>
      <c r="G129" s="331"/>
      <c r="H129" s="331" t="s">
        <v>750</v>
      </c>
      <c r="I129" s="331" t="s">
        <v>736</v>
      </c>
      <c r="J129" s="331">
        <v>20</v>
      </c>
      <c r="K129" s="351"/>
    </row>
    <row r="130" ht="15" customHeight="1">
      <c r="B130" s="349"/>
      <c r="C130" s="331" t="s">
        <v>751</v>
      </c>
      <c r="D130" s="331"/>
      <c r="E130" s="331"/>
      <c r="F130" s="332" t="s">
        <v>740</v>
      </c>
      <c r="G130" s="331"/>
      <c r="H130" s="331" t="s">
        <v>752</v>
      </c>
      <c r="I130" s="331" t="s">
        <v>736</v>
      </c>
      <c r="J130" s="331">
        <v>20</v>
      </c>
      <c r="K130" s="351"/>
    </row>
    <row r="131" ht="15" customHeight="1">
      <c r="B131" s="349"/>
      <c r="C131" s="308" t="s">
        <v>739</v>
      </c>
      <c r="D131" s="308"/>
      <c r="E131" s="308"/>
      <c r="F131" s="329" t="s">
        <v>740</v>
      </c>
      <c r="G131" s="308"/>
      <c r="H131" s="308" t="s">
        <v>773</v>
      </c>
      <c r="I131" s="308" t="s">
        <v>736</v>
      </c>
      <c r="J131" s="308">
        <v>50</v>
      </c>
      <c r="K131" s="351"/>
    </row>
    <row r="132" ht="15" customHeight="1">
      <c r="B132" s="349"/>
      <c r="C132" s="308" t="s">
        <v>753</v>
      </c>
      <c r="D132" s="308"/>
      <c r="E132" s="308"/>
      <c r="F132" s="329" t="s">
        <v>740</v>
      </c>
      <c r="G132" s="308"/>
      <c r="H132" s="308" t="s">
        <v>773</v>
      </c>
      <c r="I132" s="308" t="s">
        <v>736</v>
      </c>
      <c r="J132" s="308">
        <v>50</v>
      </c>
      <c r="K132" s="351"/>
    </row>
    <row r="133" ht="15" customHeight="1">
      <c r="B133" s="349"/>
      <c r="C133" s="308" t="s">
        <v>759</v>
      </c>
      <c r="D133" s="308"/>
      <c r="E133" s="308"/>
      <c r="F133" s="329" t="s">
        <v>740</v>
      </c>
      <c r="G133" s="308"/>
      <c r="H133" s="308" t="s">
        <v>773</v>
      </c>
      <c r="I133" s="308" t="s">
        <v>736</v>
      </c>
      <c r="J133" s="308">
        <v>50</v>
      </c>
      <c r="K133" s="351"/>
    </row>
    <row r="134" ht="15" customHeight="1">
      <c r="B134" s="349"/>
      <c r="C134" s="308" t="s">
        <v>761</v>
      </c>
      <c r="D134" s="308"/>
      <c r="E134" s="308"/>
      <c r="F134" s="329" t="s">
        <v>740</v>
      </c>
      <c r="G134" s="308"/>
      <c r="H134" s="308" t="s">
        <v>773</v>
      </c>
      <c r="I134" s="308" t="s">
        <v>736</v>
      </c>
      <c r="J134" s="308">
        <v>50</v>
      </c>
      <c r="K134" s="351"/>
    </row>
    <row r="135" ht="15" customHeight="1">
      <c r="B135" s="349"/>
      <c r="C135" s="308" t="s">
        <v>122</v>
      </c>
      <c r="D135" s="308"/>
      <c r="E135" s="308"/>
      <c r="F135" s="329" t="s">
        <v>740</v>
      </c>
      <c r="G135" s="308"/>
      <c r="H135" s="308" t="s">
        <v>786</v>
      </c>
      <c r="I135" s="308" t="s">
        <v>736</v>
      </c>
      <c r="J135" s="308">
        <v>255</v>
      </c>
      <c r="K135" s="351"/>
    </row>
    <row r="136" ht="15" customHeight="1">
      <c r="B136" s="349"/>
      <c r="C136" s="308" t="s">
        <v>763</v>
      </c>
      <c r="D136" s="308"/>
      <c r="E136" s="308"/>
      <c r="F136" s="329" t="s">
        <v>734</v>
      </c>
      <c r="G136" s="308"/>
      <c r="H136" s="308" t="s">
        <v>787</v>
      </c>
      <c r="I136" s="308" t="s">
        <v>765</v>
      </c>
      <c r="J136" s="308"/>
      <c r="K136" s="351"/>
    </row>
    <row r="137" ht="15" customHeight="1">
      <c r="B137" s="349"/>
      <c r="C137" s="308" t="s">
        <v>766</v>
      </c>
      <c r="D137" s="308"/>
      <c r="E137" s="308"/>
      <c r="F137" s="329" t="s">
        <v>734</v>
      </c>
      <c r="G137" s="308"/>
      <c r="H137" s="308" t="s">
        <v>788</v>
      </c>
      <c r="I137" s="308" t="s">
        <v>768</v>
      </c>
      <c r="J137" s="308"/>
      <c r="K137" s="351"/>
    </row>
    <row r="138" ht="15" customHeight="1">
      <c r="B138" s="349"/>
      <c r="C138" s="308" t="s">
        <v>769</v>
      </c>
      <c r="D138" s="308"/>
      <c r="E138" s="308"/>
      <c r="F138" s="329" t="s">
        <v>734</v>
      </c>
      <c r="G138" s="308"/>
      <c r="H138" s="308" t="s">
        <v>769</v>
      </c>
      <c r="I138" s="308" t="s">
        <v>768</v>
      </c>
      <c r="J138" s="308"/>
      <c r="K138" s="351"/>
    </row>
    <row r="139" ht="15" customHeight="1">
      <c r="B139" s="349"/>
      <c r="C139" s="308" t="s">
        <v>37</v>
      </c>
      <c r="D139" s="308"/>
      <c r="E139" s="308"/>
      <c r="F139" s="329" t="s">
        <v>734</v>
      </c>
      <c r="G139" s="308"/>
      <c r="H139" s="308" t="s">
        <v>789</v>
      </c>
      <c r="I139" s="308" t="s">
        <v>768</v>
      </c>
      <c r="J139" s="308"/>
      <c r="K139" s="351"/>
    </row>
    <row r="140" ht="15" customHeight="1">
      <c r="B140" s="349"/>
      <c r="C140" s="308" t="s">
        <v>790</v>
      </c>
      <c r="D140" s="308"/>
      <c r="E140" s="308"/>
      <c r="F140" s="329" t="s">
        <v>734</v>
      </c>
      <c r="G140" s="308"/>
      <c r="H140" s="308" t="s">
        <v>791</v>
      </c>
      <c r="I140" s="308" t="s">
        <v>768</v>
      </c>
      <c r="J140" s="308"/>
      <c r="K140" s="351"/>
    </row>
    <row r="141" ht="15" customHeight="1">
      <c r="B141" s="352"/>
      <c r="C141" s="353"/>
      <c r="D141" s="353"/>
      <c r="E141" s="353"/>
      <c r="F141" s="353"/>
      <c r="G141" s="353"/>
      <c r="H141" s="353"/>
      <c r="I141" s="353"/>
      <c r="J141" s="353"/>
      <c r="K141" s="354"/>
    </row>
    <row r="142" ht="18.75" customHeight="1">
      <c r="B142" s="304"/>
      <c r="C142" s="304"/>
      <c r="D142" s="304"/>
      <c r="E142" s="304"/>
      <c r="F142" s="341"/>
      <c r="G142" s="304"/>
      <c r="H142" s="304"/>
      <c r="I142" s="304"/>
      <c r="J142" s="304"/>
      <c r="K142" s="304"/>
    </row>
    <row r="143" ht="18.75" customHeight="1">
      <c r="B143" s="315"/>
      <c r="C143" s="315"/>
      <c r="D143" s="315"/>
      <c r="E143" s="315"/>
      <c r="F143" s="315"/>
      <c r="G143" s="315"/>
      <c r="H143" s="315"/>
      <c r="I143" s="315"/>
      <c r="J143" s="315"/>
      <c r="K143" s="315"/>
    </row>
    <row r="144" ht="7.5" customHeight="1">
      <c r="B144" s="316"/>
      <c r="C144" s="317"/>
      <c r="D144" s="317"/>
      <c r="E144" s="317"/>
      <c r="F144" s="317"/>
      <c r="G144" s="317"/>
      <c r="H144" s="317"/>
      <c r="I144" s="317"/>
      <c r="J144" s="317"/>
      <c r="K144" s="318"/>
    </row>
    <row r="145" ht="45" customHeight="1">
      <c r="B145" s="319"/>
      <c r="C145" s="320" t="s">
        <v>792</v>
      </c>
      <c r="D145" s="320"/>
      <c r="E145" s="320"/>
      <c r="F145" s="320"/>
      <c r="G145" s="320"/>
      <c r="H145" s="320"/>
      <c r="I145" s="320"/>
      <c r="J145" s="320"/>
      <c r="K145" s="321"/>
    </row>
    <row r="146" ht="17.25" customHeight="1">
      <c r="B146" s="319"/>
      <c r="C146" s="322" t="s">
        <v>728</v>
      </c>
      <c r="D146" s="322"/>
      <c r="E146" s="322"/>
      <c r="F146" s="322" t="s">
        <v>729</v>
      </c>
      <c r="G146" s="323"/>
      <c r="H146" s="322" t="s">
        <v>117</v>
      </c>
      <c r="I146" s="322" t="s">
        <v>56</v>
      </c>
      <c r="J146" s="322" t="s">
        <v>730</v>
      </c>
      <c r="K146" s="321"/>
    </row>
    <row r="147" ht="17.25" customHeight="1">
      <c r="B147" s="319"/>
      <c r="C147" s="324" t="s">
        <v>731</v>
      </c>
      <c r="D147" s="324"/>
      <c r="E147" s="324"/>
      <c r="F147" s="325" t="s">
        <v>732</v>
      </c>
      <c r="G147" s="326"/>
      <c r="H147" s="324"/>
      <c r="I147" s="324"/>
      <c r="J147" s="324" t="s">
        <v>733</v>
      </c>
      <c r="K147" s="321"/>
    </row>
    <row r="148" ht="5.25" customHeight="1">
      <c r="B148" s="330"/>
      <c r="C148" s="327"/>
      <c r="D148" s="327"/>
      <c r="E148" s="327"/>
      <c r="F148" s="327"/>
      <c r="G148" s="328"/>
      <c r="H148" s="327"/>
      <c r="I148" s="327"/>
      <c r="J148" s="327"/>
      <c r="K148" s="351"/>
    </row>
    <row r="149" ht="15" customHeight="1">
      <c r="B149" s="330"/>
      <c r="C149" s="355" t="s">
        <v>737</v>
      </c>
      <c r="D149" s="308"/>
      <c r="E149" s="308"/>
      <c r="F149" s="356" t="s">
        <v>734</v>
      </c>
      <c r="G149" s="308"/>
      <c r="H149" s="355" t="s">
        <v>773</v>
      </c>
      <c r="I149" s="355" t="s">
        <v>736</v>
      </c>
      <c r="J149" s="355">
        <v>120</v>
      </c>
      <c r="K149" s="351"/>
    </row>
    <row r="150" ht="15" customHeight="1">
      <c r="B150" s="330"/>
      <c r="C150" s="355" t="s">
        <v>782</v>
      </c>
      <c r="D150" s="308"/>
      <c r="E150" s="308"/>
      <c r="F150" s="356" t="s">
        <v>734</v>
      </c>
      <c r="G150" s="308"/>
      <c r="H150" s="355" t="s">
        <v>793</v>
      </c>
      <c r="I150" s="355" t="s">
        <v>736</v>
      </c>
      <c r="J150" s="355" t="s">
        <v>784</v>
      </c>
      <c r="K150" s="351"/>
    </row>
    <row r="151" ht="15" customHeight="1">
      <c r="B151" s="330"/>
      <c r="C151" s="355" t="s">
        <v>683</v>
      </c>
      <c r="D151" s="308"/>
      <c r="E151" s="308"/>
      <c r="F151" s="356" t="s">
        <v>734</v>
      </c>
      <c r="G151" s="308"/>
      <c r="H151" s="355" t="s">
        <v>794</v>
      </c>
      <c r="I151" s="355" t="s">
        <v>736</v>
      </c>
      <c r="J151" s="355" t="s">
        <v>784</v>
      </c>
      <c r="K151" s="351"/>
    </row>
    <row r="152" ht="15" customHeight="1">
      <c r="B152" s="330"/>
      <c r="C152" s="355" t="s">
        <v>739</v>
      </c>
      <c r="D152" s="308"/>
      <c r="E152" s="308"/>
      <c r="F152" s="356" t="s">
        <v>740</v>
      </c>
      <c r="G152" s="308"/>
      <c r="H152" s="355" t="s">
        <v>773</v>
      </c>
      <c r="I152" s="355" t="s">
        <v>736</v>
      </c>
      <c r="J152" s="355">
        <v>50</v>
      </c>
      <c r="K152" s="351"/>
    </row>
    <row r="153" ht="15" customHeight="1">
      <c r="B153" s="330"/>
      <c r="C153" s="355" t="s">
        <v>742</v>
      </c>
      <c r="D153" s="308"/>
      <c r="E153" s="308"/>
      <c r="F153" s="356" t="s">
        <v>734</v>
      </c>
      <c r="G153" s="308"/>
      <c r="H153" s="355" t="s">
        <v>773</v>
      </c>
      <c r="I153" s="355" t="s">
        <v>744</v>
      </c>
      <c r="J153" s="355"/>
      <c r="K153" s="351"/>
    </row>
    <row r="154" ht="15" customHeight="1">
      <c r="B154" s="330"/>
      <c r="C154" s="355" t="s">
        <v>753</v>
      </c>
      <c r="D154" s="308"/>
      <c r="E154" s="308"/>
      <c r="F154" s="356" t="s">
        <v>740</v>
      </c>
      <c r="G154" s="308"/>
      <c r="H154" s="355" t="s">
        <v>773</v>
      </c>
      <c r="I154" s="355" t="s">
        <v>736</v>
      </c>
      <c r="J154" s="355">
        <v>50</v>
      </c>
      <c r="K154" s="351"/>
    </row>
    <row r="155" ht="15" customHeight="1">
      <c r="B155" s="330"/>
      <c r="C155" s="355" t="s">
        <v>761</v>
      </c>
      <c r="D155" s="308"/>
      <c r="E155" s="308"/>
      <c r="F155" s="356" t="s">
        <v>740</v>
      </c>
      <c r="G155" s="308"/>
      <c r="H155" s="355" t="s">
        <v>773</v>
      </c>
      <c r="I155" s="355" t="s">
        <v>736</v>
      </c>
      <c r="J155" s="355">
        <v>50</v>
      </c>
      <c r="K155" s="351"/>
    </row>
    <row r="156" ht="15" customHeight="1">
      <c r="B156" s="330"/>
      <c r="C156" s="355" t="s">
        <v>759</v>
      </c>
      <c r="D156" s="308"/>
      <c r="E156" s="308"/>
      <c r="F156" s="356" t="s">
        <v>740</v>
      </c>
      <c r="G156" s="308"/>
      <c r="H156" s="355" t="s">
        <v>773</v>
      </c>
      <c r="I156" s="355" t="s">
        <v>736</v>
      </c>
      <c r="J156" s="355">
        <v>50</v>
      </c>
      <c r="K156" s="351"/>
    </row>
    <row r="157" ht="15" customHeight="1">
      <c r="B157" s="330"/>
      <c r="C157" s="355" t="s">
        <v>92</v>
      </c>
      <c r="D157" s="308"/>
      <c r="E157" s="308"/>
      <c r="F157" s="356" t="s">
        <v>734</v>
      </c>
      <c r="G157" s="308"/>
      <c r="H157" s="355" t="s">
        <v>795</v>
      </c>
      <c r="I157" s="355" t="s">
        <v>736</v>
      </c>
      <c r="J157" s="355" t="s">
        <v>796</v>
      </c>
      <c r="K157" s="351"/>
    </row>
    <row r="158" ht="15" customHeight="1">
      <c r="B158" s="330"/>
      <c r="C158" s="355" t="s">
        <v>797</v>
      </c>
      <c r="D158" s="308"/>
      <c r="E158" s="308"/>
      <c r="F158" s="356" t="s">
        <v>734</v>
      </c>
      <c r="G158" s="308"/>
      <c r="H158" s="355" t="s">
        <v>798</v>
      </c>
      <c r="I158" s="355" t="s">
        <v>768</v>
      </c>
      <c r="J158" s="355"/>
      <c r="K158" s="351"/>
    </row>
    <row r="159" ht="15" customHeight="1">
      <c r="B159" s="357"/>
      <c r="C159" s="339"/>
      <c r="D159" s="339"/>
      <c r="E159" s="339"/>
      <c r="F159" s="339"/>
      <c r="G159" s="339"/>
      <c r="H159" s="339"/>
      <c r="I159" s="339"/>
      <c r="J159" s="339"/>
      <c r="K159" s="358"/>
    </row>
    <row r="160" ht="18.75" customHeight="1">
      <c r="B160" s="304"/>
      <c r="C160" s="308"/>
      <c r="D160" s="308"/>
      <c r="E160" s="308"/>
      <c r="F160" s="329"/>
      <c r="G160" s="308"/>
      <c r="H160" s="308"/>
      <c r="I160" s="308"/>
      <c r="J160" s="308"/>
      <c r="K160" s="304"/>
    </row>
    <row r="161" ht="18.75" customHeight="1">
      <c r="B161" s="315"/>
      <c r="C161" s="315"/>
      <c r="D161" s="315"/>
      <c r="E161" s="315"/>
      <c r="F161" s="315"/>
      <c r="G161" s="315"/>
      <c r="H161" s="315"/>
      <c r="I161" s="315"/>
      <c r="J161" s="315"/>
      <c r="K161" s="315"/>
    </row>
    <row r="162" ht="7.5" customHeight="1">
      <c r="B162" s="294"/>
      <c r="C162" s="295"/>
      <c r="D162" s="295"/>
      <c r="E162" s="295"/>
      <c r="F162" s="295"/>
      <c r="G162" s="295"/>
      <c r="H162" s="295"/>
      <c r="I162" s="295"/>
      <c r="J162" s="295"/>
      <c r="K162" s="296"/>
    </row>
    <row r="163" ht="45" customHeight="1">
      <c r="B163" s="297"/>
      <c r="C163" s="298" t="s">
        <v>799</v>
      </c>
      <c r="D163" s="298"/>
      <c r="E163" s="298"/>
      <c r="F163" s="298"/>
      <c r="G163" s="298"/>
      <c r="H163" s="298"/>
      <c r="I163" s="298"/>
      <c r="J163" s="298"/>
      <c r="K163" s="299"/>
    </row>
    <row r="164" ht="17.25" customHeight="1">
      <c r="B164" s="297"/>
      <c r="C164" s="322" t="s">
        <v>728</v>
      </c>
      <c r="D164" s="322"/>
      <c r="E164" s="322"/>
      <c r="F164" s="322" t="s">
        <v>729</v>
      </c>
      <c r="G164" s="359"/>
      <c r="H164" s="360" t="s">
        <v>117</v>
      </c>
      <c r="I164" s="360" t="s">
        <v>56</v>
      </c>
      <c r="J164" s="322" t="s">
        <v>730</v>
      </c>
      <c r="K164" s="299"/>
    </row>
    <row r="165" ht="17.25" customHeight="1">
      <c r="B165" s="300"/>
      <c r="C165" s="324" t="s">
        <v>731</v>
      </c>
      <c r="D165" s="324"/>
      <c r="E165" s="324"/>
      <c r="F165" s="325" t="s">
        <v>732</v>
      </c>
      <c r="G165" s="361"/>
      <c r="H165" s="362"/>
      <c r="I165" s="362"/>
      <c r="J165" s="324" t="s">
        <v>733</v>
      </c>
      <c r="K165" s="302"/>
    </row>
    <row r="166" ht="5.25" customHeight="1">
      <c r="B166" s="330"/>
      <c r="C166" s="327"/>
      <c r="D166" s="327"/>
      <c r="E166" s="327"/>
      <c r="F166" s="327"/>
      <c r="G166" s="328"/>
      <c r="H166" s="327"/>
      <c r="I166" s="327"/>
      <c r="J166" s="327"/>
      <c r="K166" s="351"/>
    </row>
    <row r="167" ht="15" customHeight="1">
      <c r="B167" s="330"/>
      <c r="C167" s="308" t="s">
        <v>737</v>
      </c>
      <c r="D167" s="308"/>
      <c r="E167" s="308"/>
      <c r="F167" s="329" t="s">
        <v>734</v>
      </c>
      <c r="G167" s="308"/>
      <c r="H167" s="308" t="s">
        <v>773</v>
      </c>
      <c r="I167" s="308" t="s">
        <v>736</v>
      </c>
      <c r="J167" s="308">
        <v>120</v>
      </c>
      <c r="K167" s="351"/>
    </row>
    <row r="168" ht="15" customHeight="1">
      <c r="B168" s="330"/>
      <c r="C168" s="308" t="s">
        <v>782</v>
      </c>
      <c r="D168" s="308"/>
      <c r="E168" s="308"/>
      <c r="F168" s="329" t="s">
        <v>734</v>
      </c>
      <c r="G168" s="308"/>
      <c r="H168" s="308" t="s">
        <v>783</v>
      </c>
      <c r="I168" s="308" t="s">
        <v>736</v>
      </c>
      <c r="J168" s="308" t="s">
        <v>784</v>
      </c>
      <c r="K168" s="351"/>
    </row>
    <row r="169" ht="15" customHeight="1">
      <c r="B169" s="330"/>
      <c r="C169" s="308" t="s">
        <v>683</v>
      </c>
      <c r="D169" s="308"/>
      <c r="E169" s="308"/>
      <c r="F169" s="329" t="s">
        <v>734</v>
      </c>
      <c r="G169" s="308"/>
      <c r="H169" s="308" t="s">
        <v>800</v>
      </c>
      <c r="I169" s="308" t="s">
        <v>736</v>
      </c>
      <c r="J169" s="308" t="s">
        <v>784</v>
      </c>
      <c r="K169" s="351"/>
    </row>
    <row r="170" ht="15" customHeight="1">
      <c r="B170" s="330"/>
      <c r="C170" s="308" t="s">
        <v>739</v>
      </c>
      <c r="D170" s="308"/>
      <c r="E170" s="308"/>
      <c r="F170" s="329" t="s">
        <v>740</v>
      </c>
      <c r="G170" s="308"/>
      <c r="H170" s="308" t="s">
        <v>800</v>
      </c>
      <c r="I170" s="308" t="s">
        <v>736</v>
      </c>
      <c r="J170" s="308">
        <v>50</v>
      </c>
      <c r="K170" s="351"/>
    </row>
    <row r="171" ht="15" customHeight="1">
      <c r="B171" s="330"/>
      <c r="C171" s="308" t="s">
        <v>742</v>
      </c>
      <c r="D171" s="308"/>
      <c r="E171" s="308"/>
      <c r="F171" s="329" t="s">
        <v>734</v>
      </c>
      <c r="G171" s="308"/>
      <c r="H171" s="308" t="s">
        <v>800</v>
      </c>
      <c r="I171" s="308" t="s">
        <v>744</v>
      </c>
      <c r="J171" s="308"/>
      <c r="K171" s="351"/>
    </row>
    <row r="172" ht="15" customHeight="1">
      <c r="B172" s="330"/>
      <c r="C172" s="308" t="s">
        <v>753</v>
      </c>
      <c r="D172" s="308"/>
      <c r="E172" s="308"/>
      <c r="F172" s="329" t="s">
        <v>740</v>
      </c>
      <c r="G172" s="308"/>
      <c r="H172" s="308" t="s">
        <v>800</v>
      </c>
      <c r="I172" s="308" t="s">
        <v>736</v>
      </c>
      <c r="J172" s="308">
        <v>50</v>
      </c>
      <c r="K172" s="351"/>
    </row>
    <row r="173" ht="15" customHeight="1">
      <c r="B173" s="330"/>
      <c r="C173" s="308" t="s">
        <v>761</v>
      </c>
      <c r="D173" s="308"/>
      <c r="E173" s="308"/>
      <c r="F173" s="329" t="s">
        <v>740</v>
      </c>
      <c r="G173" s="308"/>
      <c r="H173" s="308" t="s">
        <v>800</v>
      </c>
      <c r="I173" s="308" t="s">
        <v>736</v>
      </c>
      <c r="J173" s="308">
        <v>50</v>
      </c>
      <c r="K173" s="351"/>
    </row>
    <row r="174" ht="15" customHeight="1">
      <c r="B174" s="330"/>
      <c r="C174" s="308" t="s">
        <v>759</v>
      </c>
      <c r="D174" s="308"/>
      <c r="E174" s="308"/>
      <c r="F174" s="329" t="s">
        <v>740</v>
      </c>
      <c r="G174" s="308"/>
      <c r="H174" s="308" t="s">
        <v>800</v>
      </c>
      <c r="I174" s="308" t="s">
        <v>736</v>
      </c>
      <c r="J174" s="308">
        <v>50</v>
      </c>
      <c r="K174" s="351"/>
    </row>
    <row r="175" ht="15" customHeight="1">
      <c r="B175" s="330"/>
      <c r="C175" s="308" t="s">
        <v>116</v>
      </c>
      <c r="D175" s="308"/>
      <c r="E175" s="308"/>
      <c r="F175" s="329" t="s">
        <v>734</v>
      </c>
      <c r="G175" s="308"/>
      <c r="H175" s="308" t="s">
        <v>801</v>
      </c>
      <c r="I175" s="308" t="s">
        <v>802</v>
      </c>
      <c r="J175" s="308"/>
      <c r="K175" s="351"/>
    </row>
    <row r="176" ht="15" customHeight="1">
      <c r="B176" s="330"/>
      <c r="C176" s="308" t="s">
        <v>56</v>
      </c>
      <c r="D176" s="308"/>
      <c r="E176" s="308"/>
      <c r="F176" s="329" t="s">
        <v>734</v>
      </c>
      <c r="G176" s="308"/>
      <c r="H176" s="308" t="s">
        <v>803</v>
      </c>
      <c r="I176" s="308" t="s">
        <v>804</v>
      </c>
      <c r="J176" s="308">
        <v>1</v>
      </c>
      <c r="K176" s="351"/>
    </row>
    <row r="177" ht="15" customHeight="1">
      <c r="B177" s="330"/>
      <c r="C177" s="308" t="s">
        <v>52</v>
      </c>
      <c r="D177" s="308"/>
      <c r="E177" s="308"/>
      <c r="F177" s="329" t="s">
        <v>734</v>
      </c>
      <c r="G177" s="308"/>
      <c r="H177" s="308" t="s">
        <v>805</v>
      </c>
      <c r="I177" s="308" t="s">
        <v>736</v>
      </c>
      <c r="J177" s="308">
        <v>20</v>
      </c>
      <c r="K177" s="351"/>
    </row>
    <row r="178" ht="15" customHeight="1">
      <c r="B178" s="330"/>
      <c r="C178" s="308" t="s">
        <v>117</v>
      </c>
      <c r="D178" s="308"/>
      <c r="E178" s="308"/>
      <c r="F178" s="329" t="s">
        <v>734</v>
      </c>
      <c r="G178" s="308"/>
      <c r="H178" s="308" t="s">
        <v>806</v>
      </c>
      <c r="I178" s="308" t="s">
        <v>736</v>
      </c>
      <c r="J178" s="308">
        <v>255</v>
      </c>
      <c r="K178" s="351"/>
    </row>
    <row r="179" ht="15" customHeight="1">
      <c r="B179" s="330"/>
      <c r="C179" s="308" t="s">
        <v>118</v>
      </c>
      <c r="D179" s="308"/>
      <c r="E179" s="308"/>
      <c r="F179" s="329" t="s">
        <v>734</v>
      </c>
      <c r="G179" s="308"/>
      <c r="H179" s="308" t="s">
        <v>699</v>
      </c>
      <c r="I179" s="308" t="s">
        <v>736</v>
      </c>
      <c r="J179" s="308">
        <v>10</v>
      </c>
      <c r="K179" s="351"/>
    </row>
    <row r="180" ht="15" customHeight="1">
      <c r="B180" s="330"/>
      <c r="C180" s="308" t="s">
        <v>119</v>
      </c>
      <c r="D180" s="308"/>
      <c r="E180" s="308"/>
      <c r="F180" s="329" t="s">
        <v>734</v>
      </c>
      <c r="G180" s="308"/>
      <c r="H180" s="308" t="s">
        <v>807</v>
      </c>
      <c r="I180" s="308" t="s">
        <v>768</v>
      </c>
      <c r="J180" s="308"/>
      <c r="K180" s="351"/>
    </row>
    <row r="181" ht="15" customHeight="1">
      <c r="B181" s="330"/>
      <c r="C181" s="308" t="s">
        <v>808</v>
      </c>
      <c r="D181" s="308"/>
      <c r="E181" s="308"/>
      <c r="F181" s="329" t="s">
        <v>734</v>
      </c>
      <c r="G181" s="308"/>
      <c r="H181" s="308" t="s">
        <v>809</v>
      </c>
      <c r="I181" s="308" t="s">
        <v>768</v>
      </c>
      <c r="J181" s="308"/>
      <c r="K181" s="351"/>
    </row>
    <row r="182" ht="15" customHeight="1">
      <c r="B182" s="330"/>
      <c r="C182" s="308" t="s">
        <v>797</v>
      </c>
      <c r="D182" s="308"/>
      <c r="E182" s="308"/>
      <c r="F182" s="329" t="s">
        <v>734</v>
      </c>
      <c r="G182" s="308"/>
      <c r="H182" s="308" t="s">
        <v>810</v>
      </c>
      <c r="I182" s="308" t="s">
        <v>768</v>
      </c>
      <c r="J182" s="308"/>
      <c r="K182" s="351"/>
    </row>
    <row r="183" ht="15" customHeight="1">
      <c r="B183" s="330"/>
      <c r="C183" s="308" t="s">
        <v>121</v>
      </c>
      <c r="D183" s="308"/>
      <c r="E183" s="308"/>
      <c r="F183" s="329" t="s">
        <v>740</v>
      </c>
      <c r="G183" s="308"/>
      <c r="H183" s="308" t="s">
        <v>811</v>
      </c>
      <c r="I183" s="308" t="s">
        <v>736</v>
      </c>
      <c r="J183" s="308">
        <v>50</v>
      </c>
      <c r="K183" s="351"/>
    </row>
    <row r="184" ht="15" customHeight="1">
      <c r="B184" s="330"/>
      <c r="C184" s="308" t="s">
        <v>812</v>
      </c>
      <c r="D184" s="308"/>
      <c r="E184" s="308"/>
      <c r="F184" s="329" t="s">
        <v>740</v>
      </c>
      <c r="G184" s="308"/>
      <c r="H184" s="308" t="s">
        <v>813</v>
      </c>
      <c r="I184" s="308" t="s">
        <v>814</v>
      </c>
      <c r="J184" s="308"/>
      <c r="K184" s="351"/>
    </row>
    <row r="185" ht="15" customHeight="1">
      <c r="B185" s="330"/>
      <c r="C185" s="308" t="s">
        <v>815</v>
      </c>
      <c r="D185" s="308"/>
      <c r="E185" s="308"/>
      <c r="F185" s="329" t="s">
        <v>740</v>
      </c>
      <c r="G185" s="308"/>
      <c r="H185" s="308" t="s">
        <v>816</v>
      </c>
      <c r="I185" s="308" t="s">
        <v>814</v>
      </c>
      <c r="J185" s="308"/>
      <c r="K185" s="351"/>
    </row>
    <row r="186" ht="15" customHeight="1">
      <c r="B186" s="330"/>
      <c r="C186" s="308" t="s">
        <v>817</v>
      </c>
      <c r="D186" s="308"/>
      <c r="E186" s="308"/>
      <c r="F186" s="329" t="s">
        <v>740</v>
      </c>
      <c r="G186" s="308"/>
      <c r="H186" s="308" t="s">
        <v>818</v>
      </c>
      <c r="I186" s="308" t="s">
        <v>814</v>
      </c>
      <c r="J186" s="308"/>
      <c r="K186" s="351"/>
    </row>
    <row r="187" ht="15" customHeight="1">
      <c r="B187" s="330"/>
      <c r="C187" s="363" t="s">
        <v>819</v>
      </c>
      <c r="D187" s="308"/>
      <c r="E187" s="308"/>
      <c r="F187" s="329" t="s">
        <v>740</v>
      </c>
      <c r="G187" s="308"/>
      <c r="H187" s="308" t="s">
        <v>820</v>
      </c>
      <c r="I187" s="308" t="s">
        <v>821</v>
      </c>
      <c r="J187" s="364" t="s">
        <v>822</v>
      </c>
      <c r="K187" s="351"/>
    </row>
    <row r="188" ht="15" customHeight="1">
      <c r="B188" s="330"/>
      <c r="C188" s="314" t="s">
        <v>41</v>
      </c>
      <c r="D188" s="308"/>
      <c r="E188" s="308"/>
      <c r="F188" s="329" t="s">
        <v>734</v>
      </c>
      <c r="G188" s="308"/>
      <c r="H188" s="304" t="s">
        <v>823</v>
      </c>
      <c r="I188" s="308" t="s">
        <v>824</v>
      </c>
      <c r="J188" s="308"/>
      <c r="K188" s="351"/>
    </row>
    <row r="189" ht="15" customHeight="1">
      <c r="B189" s="330"/>
      <c r="C189" s="314" t="s">
        <v>825</v>
      </c>
      <c r="D189" s="308"/>
      <c r="E189" s="308"/>
      <c r="F189" s="329" t="s">
        <v>734</v>
      </c>
      <c r="G189" s="308"/>
      <c r="H189" s="308" t="s">
        <v>826</v>
      </c>
      <c r="I189" s="308" t="s">
        <v>768</v>
      </c>
      <c r="J189" s="308"/>
      <c r="K189" s="351"/>
    </row>
    <row r="190" ht="15" customHeight="1">
      <c r="B190" s="330"/>
      <c r="C190" s="314" t="s">
        <v>827</v>
      </c>
      <c r="D190" s="308"/>
      <c r="E190" s="308"/>
      <c r="F190" s="329" t="s">
        <v>734</v>
      </c>
      <c r="G190" s="308"/>
      <c r="H190" s="308" t="s">
        <v>828</v>
      </c>
      <c r="I190" s="308" t="s">
        <v>768</v>
      </c>
      <c r="J190" s="308"/>
      <c r="K190" s="351"/>
    </row>
    <row r="191" ht="15" customHeight="1">
      <c r="B191" s="330"/>
      <c r="C191" s="314" t="s">
        <v>829</v>
      </c>
      <c r="D191" s="308"/>
      <c r="E191" s="308"/>
      <c r="F191" s="329" t="s">
        <v>740</v>
      </c>
      <c r="G191" s="308"/>
      <c r="H191" s="308" t="s">
        <v>830</v>
      </c>
      <c r="I191" s="308" t="s">
        <v>768</v>
      </c>
      <c r="J191" s="308"/>
      <c r="K191" s="351"/>
    </row>
    <row r="192" ht="15" customHeight="1">
      <c r="B192" s="357"/>
      <c r="C192" s="365"/>
      <c r="D192" s="339"/>
      <c r="E192" s="339"/>
      <c r="F192" s="339"/>
      <c r="G192" s="339"/>
      <c r="H192" s="339"/>
      <c r="I192" s="339"/>
      <c r="J192" s="339"/>
      <c r="K192" s="358"/>
    </row>
    <row r="193" ht="18.75" customHeight="1">
      <c r="B193" s="304"/>
      <c r="C193" s="308"/>
      <c r="D193" s="308"/>
      <c r="E193" s="308"/>
      <c r="F193" s="329"/>
      <c r="G193" s="308"/>
      <c r="H193" s="308"/>
      <c r="I193" s="308"/>
      <c r="J193" s="308"/>
      <c r="K193" s="304"/>
    </row>
    <row r="194" ht="18.75" customHeight="1">
      <c r="B194" s="304"/>
      <c r="C194" s="308"/>
      <c r="D194" s="308"/>
      <c r="E194" s="308"/>
      <c r="F194" s="329"/>
      <c r="G194" s="308"/>
      <c r="H194" s="308"/>
      <c r="I194" s="308"/>
      <c r="J194" s="308"/>
      <c r="K194" s="304"/>
    </row>
    <row r="195" ht="18.75" customHeight="1">
      <c r="B195" s="315"/>
      <c r="C195" s="315"/>
      <c r="D195" s="315"/>
      <c r="E195" s="315"/>
      <c r="F195" s="315"/>
      <c r="G195" s="315"/>
      <c r="H195" s="315"/>
      <c r="I195" s="315"/>
      <c r="J195" s="315"/>
      <c r="K195" s="315"/>
    </row>
    <row r="196" ht="13.5">
      <c r="B196" s="294"/>
      <c r="C196" s="295"/>
      <c r="D196" s="295"/>
      <c r="E196" s="295"/>
      <c r="F196" s="295"/>
      <c r="G196" s="295"/>
      <c r="H196" s="295"/>
      <c r="I196" s="295"/>
      <c r="J196" s="295"/>
      <c r="K196" s="296"/>
    </row>
    <row r="197" ht="21">
      <c r="B197" s="297"/>
      <c r="C197" s="298" t="s">
        <v>831</v>
      </c>
      <c r="D197" s="298"/>
      <c r="E197" s="298"/>
      <c r="F197" s="298"/>
      <c r="G197" s="298"/>
      <c r="H197" s="298"/>
      <c r="I197" s="298"/>
      <c r="J197" s="298"/>
      <c r="K197" s="299"/>
    </row>
    <row r="198" ht="25.5" customHeight="1">
      <c r="B198" s="297"/>
      <c r="C198" s="366" t="s">
        <v>832</v>
      </c>
      <c r="D198" s="366"/>
      <c r="E198" s="366"/>
      <c r="F198" s="366" t="s">
        <v>833</v>
      </c>
      <c r="G198" s="367"/>
      <c r="H198" s="366" t="s">
        <v>834</v>
      </c>
      <c r="I198" s="366"/>
      <c r="J198" s="366"/>
      <c r="K198" s="299"/>
    </row>
    <row r="199" ht="5.25" customHeight="1">
      <c r="B199" s="330"/>
      <c r="C199" s="327"/>
      <c r="D199" s="327"/>
      <c r="E199" s="327"/>
      <c r="F199" s="327"/>
      <c r="G199" s="308"/>
      <c r="H199" s="327"/>
      <c r="I199" s="327"/>
      <c r="J199" s="327"/>
      <c r="K199" s="351"/>
    </row>
    <row r="200" ht="15" customHeight="1">
      <c r="B200" s="330"/>
      <c r="C200" s="308" t="s">
        <v>824</v>
      </c>
      <c r="D200" s="308"/>
      <c r="E200" s="308"/>
      <c r="F200" s="329" t="s">
        <v>42</v>
      </c>
      <c r="G200" s="308"/>
      <c r="H200" s="308" t="s">
        <v>835</v>
      </c>
      <c r="I200" s="308"/>
      <c r="J200" s="308"/>
      <c r="K200" s="351"/>
    </row>
    <row r="201" ht="15" customHeight="1">
      <c r="B201" s="330"/>
      <c r="C201" s="336"/>
      <c r="D201" s="308"/>
      <c r="E201" s="308"/>
      <c r="F201" s="329" t="s">
        <v>43</v>
      </c>
      <c r="G201" s="308"/>
      <c r="H201" s="308" t="s">
        <v>836</v>
      </c>
      <c r="I201" s="308"/>
      <c r="J201" s="308"/>
      <c r="K201" s="351"/>
    </row>
    <row r="202" ht="15" customHeight="1">
      <c r="B202" s="330"/>
      <c r="C202" s="336"/>
      <c r="D202" s="308"/>
      <c r="E202" s="308"/>
      <c r="F202" s="329" t="s">
        <v>46</v>
      </c>
      <c r="G202" s="308"/>
      <c r="H202" s="308" t="s">
        <v>837</v>
      </c>
      <c r="I202" s="308"/>
      <c r="J202" s="308"/>
      <c r="K202" s="351"/>
    </row>
    <row r="203" ht="15" customHeight="1">
      <c r="B203" s="330"/>
      <c r="C203" s="308"/>
      <c r="D203" s="308"/>
      <c r="E203" s="308"/>
      <c r="F203" s="329" t="s">
        <v>44</v>
      </c>
      <c r="G203" s="308"/>
      <c r="H203" s="308" t="s">
        <v>838</v>
      </c>
      <c r="I203" s="308"/>
      <c r="J203" s="308"/>
      <c r="K203" s="351"/>
    </row>
    <row r="204" ht="15" customHeight="1">
      <c r="B204" s="330"/>
      <c r="C204" s="308"/>
      <c r="D204" s="308"/>
      <c r="E204" s="308"/>
      <c r="F204" s="329" t="s">
        <v>45</v>
      </c>
      <c r="G204" s="308"/>
      <c r="H204" s="308" t="s">
        <v>839</v>
      </c>
      <c r="I204" s="308"/>
      <c r="J204" s="308"/>
      <c r="K204" s="351"/>
    </row>
    <row r="205" ht="15" customHeight="1">
      <c r="B205" s="330"/>
      <c r="C205" s="308"/>
      <c r="D205" s="308"/>
      <c r="E205" s="308"/>
      <c r="F205" s="329"/>
      <c r="G205" s="308"/>
      <c r="H205" s="308"/>
      <c r="I205" s="308"/>
      <c r="J205" s="308"/>
      <c r="K205" s="351"/>
    </row>
    <row r="206" ht="15" customHeight="1">
      <c r="B206" s="330"/>
      <c r="C206" s="308" t="s">
        <v>780</v>
      </c>
      <c r="D206" s="308"/>
      <c r="E206" s="308"/>
      <c r="F206" s="329" t="s">
        <v>78</v>
      </c>
      <c r="G206" s="308"/>
      <c r="H206" s="308" t="s">
        <v>840</v>
      </c>
      <c r="I206" s="308"/>
      <c r="J206" s="308"/>
      <c r="K206" s="351"/>
    </row>
    <row r="207" ht="15" customHeight="1">
      <c r="B207" s="330"/>
      <c r="C207" s="336"/>
      <c r="D207" s="308"/>
      <c r="E207" s="308"/>
      <c r="F207" s="329" t="s">
        <v>677</v>
      </c>
      <c r="G207" s="308"/>
      <c r="H207" s="308" t="s">
        <v>678</v>
      </c>
      <c r="I207" s="308"/>
      <c r="J207" s="308"/>
      <c r="K207" s="351"/>
    </row>
    <row r="208" ht="15" customHeight="1">
      <c r="B208" s="330"/>
      <c r="C208" s="308"/>
      <c r="D208" s="308"/>
      <c r="E208" s="308"/>
      <c r="F208" s="329" t="s">
        <v>675</v>
      </c>
      <c r="G208" s="308"/>
      <c r="H208" s="308" t="s">
        <v>841</v>
      </c>
      <c r="I208" s="308"/>
      <c r="J208" s="308"/>
      <c r="K208" s="351"/>
    </row>
    <row r="209" ht="15" customHeight="1">
      <c r="B209" s="368"/>
      <c r="C209" s="336"/>
      <c r="D209" s="336"/>
      <c r="E209" s="336"/>
      <c r="F209" s="329" t="s">
        <v>679</v>
      </c>
      <c r="G209" s="314"/>
      <c r="H209" s="355" t="s">
        <v>680</v>
      </c>
      <c r="I209" s="355"/>
      <c r="J209" s="355"/>
      <c r="K209" s="369"/>
    </row>
    <row r="210" ht="15" customHeight="1">
      <c r="B210" s="368"/>
      <c r="C210" s="336"/>
      <c r="D210" s="336"/>
      <c r="E210" s="336"/>
      <c r="F210" s="329" t="s">
        <v>681</v>
      </c>
      <c r="G210" s="314"/>
      <c r="H210" s="355" t="s">
        <v>601</v>
      </c>
      <c r="I210" s="355"/>
      <c r="J210" s="355"/>
      <c r="K210" s="369"/>
    </row>
    <row r="211" ht="15" customHeight="1">
      <c r="B211" s="368"/>
      <c r="C211" s="336"/>
      <c r="D211" s="336"/>
      <c r="E211" s="336"/>
      <c r="F211" s="370"/>
      <c r="G211" s="314"/>
      <c r="H211" s="371"/>
      <c r="I211" s="371"/>
      <c r="J211" s="371"/>
      <c r="K211" s="369"/>
    </row>
    <row r="212" ht="15" customHeight="1">
      <c r="B212" s="368"/>
      <c r="C212" s="308" t="s">
        <v>804</v>
      </c>
      <c r="D212" s="336"/>
      <c r="E212" s="336"/>
      <c r="F212" s="329">
        <v>1</v>
      </c>
      <c r="G212" s="314"/>
      <c r="H212" s="355" t="s">
        <v>842</v>
      </c>
      <c r="I212" s="355"/>
      <c r="J212" s="355"/>
      <c r="K212" s="369"/>
    </row>
    <row r="213" ht="15" customHeight="1">
      <c r="B213" s="368"/>
      <c r="C213" s="336"/>
      <c r="D213" s="336"/>
      <c r="E213" s="336"/>
      <c r="F213" s="329">
        <v>2</v>
      </c>
      <c r="G213" s="314"/>
      <c r="H213" s="355" t="s">
        <v>843</v>
      </c>
      <c r="I213" s="355"/>
      <c r="J213" s="355"/>
      <c r="K213" s="369"/>
    </row>
    <row r="214" ht="15" customHeight="1">
      <c r="B214" s="368"/>
      <c r="C214" s="336"/>
      <c r="D214" s="336"/>
      <c r="E214" s="336"/>
      <c r="F214" s="329">
        <v>3</v>
      </c>
      <c r="G214" s="314"/>
      <c r="H214" s="355" t="s">
        <v>844</v>
      </c>
      <c r="I214" s="355"/>
      <c r="J214" s="355"/>
      <c r="K214" s="369"/>
    </row>
    <row r="215" ht="15" customHeight="1">
      <c r="B215" s="368"/>
      <c r="C215" s="336"/>
      <c r="D215" s="336"/>
      <c r="E215" s="336"/>
      <c r="F215" s="329">
        <v>4</v>
      </c>
      <c r="G215" s="314"/>
      <c r="H215" s="355" t="s">
        <v>845</v>
      </c>
      <c r="I215" s="355"/>
      <c r="J215" s="355"/>
      <c r="K215" s="369"/>
    </row>
    <row r="216" ht="12.75" customHeight="1">
      <c r="B216" s="372"/>
      <c r="C216" s="373"/>
      <c r="D216" s="373"/>
      <c r="E216" s="373"/>
      <c r="F216" s="373"/>
      <c r="G216" s="373"/>
      <c r="H216" s="373"/>
      <c r="I216" s="373"/>
      <c r="J216" s="373"/>
      <c r="K216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Alenka</dc:creator>
  <cp:lastModifiedBy>Alenka</cp:lastModifiedBy>
  <dcterms:created xsi:type="dcterms:W3CDTF">2017-10-26T12:43:53Z</dcterms:created>
  <dcterms:modified xsi:type="dcterms:W3CDTF">2017-10-26T12:43:57Z</dcterms:modified>
</cp:coreProperties>
</file>